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Downloads\Anuario de comercio exterior 2020 - 2024\"/>
    </mc:Choice>
  </mc:AlternateContent>
  <xr:revisionPtr revIDLastSave="0" documentId="13_ncr:1_{1581B7A0-3CE2-4B2B-878D-7CDB724FD1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 4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5" l="1"/>
  <c r="E147" i="5" l="1"/>
  <c r="R147" i="5" s="1"/>
  <c r="F147" i="5"/>
  <c r="S147" i="5" s="1"/>
  <c r="G147" i="5"/>
  <c r="D147" i="5"/>
  <c r="T146" i="5"/>
  <c r="S146" i="5"/>
  <c r="R146" i="5"/>
  <c r="T145" i="5"/>
  <c r="S145" i="5"/>
  <c r="R145" i="5"/>
  <c r="T144" i="5"/>
  <c r="S144" i="5"/>
  <c r="R144" i="5"/>
  <c r="T143" i="5"/>
  <c r="S143" i="5"/>
  <c r="R143" i="5"/>
  <c r="R142" i="5"/>
  <c r="S141" i="5"/>
  <c r="R141" i="5"/>
  <c r="T140" i="5"/>
  <c r="S140" i="5"/>
  <c r="R140" i="5"/>
  <c r="S139" i="5"/>
  <c r="R139" i="5"/>
  <c r="T138" i="5"/>
  <c r="S138" i="5"/>
  <c r="R138" i="5"/>
  <c r="T137" i="5"/>
  <c r="S137" i="5"/>
  <c r="R137" i="5"/>
  <c r="T136" i="5"/>
  <c r="S136" i="5"/>
  <c r="R136" i="5"/>
  <c r="T135" i="5"/>
  <c r="S135" i="5"/>
  <c r="R135" i="5"/>
  <c r="T134" i="5"/>
  <c r="S134" i="5"/>
  <c r="R134" i="5"/>
  <c r="T133" i="5"/>
  <c r="S133" i="5"/>
  <c r="R133" i="5"/>
  <c r="T132" i="5"/>
  <c r="S132" i="5"/>
  <c r="R132" i="5"/>
  <c r="T131" i="5"/>
  <c r="S131" i="5"/>
  <c r="R131" i="5"/>
  <c r="T130" i="5"/>
  <c r="S130" i="5"/>
  <c r="R130" i="5"/>
  <c r="T129" i="5"/>
  <c r="S129" i="5"/>
  <c r="R129" i="5"/>
  <c r="T128" i="5"/>
  <c r="S128" i="5"/>
  <c r="R128" i="5"/>
  <c r="T127" i="5"/>
  <c r="S127" i="5"/>
  <c r="R127" i="5"/>
  <c r="T126" i="5"/>
  <c r="S126" i="5"/>
  <c r="R126" i="5"/>
  <c r="T125" i="5"/>
  <c r="S125" i="5"/>
  <c r="R125" i="5"/>
  <c r="T124" i="5"/>
  <c r="S124" i="5"/>
  <c r="R124" i="5"/>
  <c r="T123" i="5"/>
  <c r="S123" i="5"/>
  <c r="R123" i="5"/>
  <c r="T122" i="5"/>
  <c r="S122" i="5"/>
  <c r="R122" i="5"/>
  <c r="T121" i="5"/>
  <c r="S121" i="5"/>
  <c r="R121" i="5"/>
  <c r="T120" i="5"/>
  <c r="S120" i="5"/>
  <c r="R120" i="5"/>
  <c r="T119" i="5"/>
  <c r="S119" i="5"/>
  <c r="R119" i="5"/>
  <c r="T118" i="5"/>
  <c r="S118" i="5"/>
  <c r="R118" i="5"/>
  <c r="T117" i="5"/>
  <c r="S117" i="5"/>
  <c r="R117" i="5"/>
  <c r="T116" i="5"/>
  <c r="S116" i="5"/>
  <c r="R116" i="5"/>
  <c r="T115" i="5"/>
  <c r="S115" i="5"/>
  <c r="R115" i="5"/>
  <c r="T114" i="5"/>
  <c r="S114" i="5"/>
  <c r="R114" i="5"/>
  <c r="T113" i="5"/>
  <c r="S113" i="5"/>
  <c r="R113" i="5"/>
  <c r="T112" i="5"/>
  <c r="S112" i="5"/>
  <c r="R112" i="5"/>
  <c r="T111" i="5"/>
  <c r="S111" i="5"/>
  <c r="R111" i="5"/>
  <c r="T110" i="5"/>
  <c r="S110" i="5"/>
  <c r="R110" i="5"/>
  <c r="T109" i="5"/>
  <c r="S109" i="5"/>
  <c r="R109" i="5"/>
  <c r="T108" i="5"/>
  <c r="S108" i="5"/>
  <c r="R108" i="5"/>
  <c r="T107" i="5"/>
  <c r="S107" i="5"/>
  <c r="R107" i="5"/>
  <c r="T106" i="5"/>
  <c r="S106" i="5"/>
  <c r="R106" i="5"/>
  <c r="T105" i="5"/>
  <c r="S105" i="5"/>
  <c r="R105" i="5"/>
  <c r="T104" i="5"/>
  <c r="S104" i="5"/>
  <c r="R104" i="5"/>
  <c r="T103" i="5"/>
  <c r="S103" i="5"/>
  <c r="R103" i="5"/>
  <c r="T102" i="5"/>
  <c r="S102" i="5"/>
  <c r="R102" i="5"/>
  <c r="T101" i="5"/>
  <c r="S101" i="5"/>
  <c r="R101" i="5"/>
  <c r="T100" i="5"/>
  <c r="S100" i="5"/>
  <c r="R100" i="5"/>
  <c r="T99" i="5"/>
  <c r="S99" i="5"/>
  <c r="R99" i="5"/>
  <c r="T98" i="5"/>
  <c r="S98" i="5"/>
  <c r="R98" i="5"/>
  <c r="T97" i="5"/>
  <c r="S97" i="5"/>
  <c r="R97" i="5"/>
  <c r="T96" i="5"/>
  <c r="S96" i="5"/>
  <c r="R96" i="5"/>
  <c r="T95" i="5"/>
  <c r="S95" i="5"/>
  <c r="R95" i="5"/>
  <c r="T94" i="5"/>
  <c r="S94" i="5"/>
  <c r="R94" i="5"/>
  <c r="T93" i="5"/>
  <c r="S93" i="5"/>
  <c r="R93" i="5"/>
  <c r="T92" i="5"/>
  <c r="S92" i="5"/>
  <c r="R92" i="5"/>
  <c r="T91" i="5"/>
  <c r="S91" i="5"/>
  <c r="R91" i="5"/>
  <c r="T90" i="5"/>
  <c r="S90" i="5"/>
  <c r="R90" i="5"/>
  <c r="T89" i="5"/>
  <c r="S89" i="5"/>
  <c r="R89" i="5"/>
  <c r="T88" i="5"/>
  <c r="S88" i="5"/>
  <c r="R88" i="5"/>
  <c r="T87" i="5"/>
  <c r="S87" i="5"/>
  <c r="R87" i="5"/>
  <c r="T86" i="5"/>
  <c r="S86" i="5"/>
  <c r="R86" i="5"/>
  <c r="T85" i="5"/>
  <c r="S85" i="5"/>
  <c r="R85" i="5"/>
  <c r="T84" i="5"/>
  <c r="S84" i="5"/>
  <c r="R84" i="5"/>
  <c r="T83" i="5"/>
  <c r="S83" i="5"/>
  <c r="R83" i="5"/>
  <c r="T82" i="5"/>
  <c r="S82" i="5"/>
  <c r="R82" i="5"/>
  <c r="T81" i="5"/>
  <c r="S81" i="5"/>
  <c r="R81" i="5"/>
  <c r="T80" i="5"/>
  <c r="S80" i="5"/>
  <c r="R80" i="5"/>
  <c r="T79" i="5"/>
  <c r="S79" i="5"/>
  <c r="R79" i="5"/>
  <c r="T78" i="5"/>
  <c r="S78" i="5"/>
  <c r="R78" i="5"/>
  <c r="T77" i="5"/>
  <c r="S77" i="5"/>
  <c r="R77" i="5"/>
  <c r="T76" i="5"/>
  <c r="S76" i="5"/>
  <c r="R76" i="5"/>
  <c r="T75" i="5"/>
  <c r="S75" i="5"/>
  <c r="R75" i="5"/>
  <c r="T74" i="5"/>
  <c r="S74" i="5"/>
  <c r="R74" i="5"/>
  <c r="T73" i="5"/>
  <c r="S73" i="5"/>
  <c r="R73" i="5"/>
  <c r="T72" i="5"/>
  <c r="S72" i="5"/>
  <c r="R72" i="5"/>
  <c r="T71" i="5"/>
  <c r="S71" i="5"/>
  <c r="R71" i="5"/>
  <c r="T70" i="5"/>
  <c r="S70" i="5"/>
  <c r="R70" i="5"/>
  <c r="T69" i="5"/>
  <c r="S69" i="5"/>
  <c r="R69" i="5"/>
  <c r="T68" i="5"/>
  <c r="S68" i="5"/>
  <c r="R68" i="5"/>
  <c r="T67" i="5"/>
  <c r="S67" i="5"/>
  <c r="R67" i="5"/>
  <c r="T66" i="5"/>
  <c r="S66" i="5"/>
  <c r="R66" i="5"/>
  <c r="T65" i="5"/>
  <c r="S65" i="5"/>
  <c r="R65" i="5"/>
  <c r="T64" i="5"/>
  <c r="S64" i="5"/>
  <c r="R64" i="5"/>
  <c r="T63" i="5"/>
  <c r="S63" i="5"/>
  <c r="R63" i="5"/>
  <c r="T62" i="5"/>
  <c r="S62" i="5"/>
  <c r="R62" i="5"/>
  <c r="T61" i="5"/>
  <c r="S61" i="5"/>
  <c r="R61" i="5"/>
  <c r="T60" i="5"/>
  <c r="S60" i="5"/>
  <c r="R60" i="5"/>
  <c r="T59" i="5"/>
  <c r="S59" i="5"/>
  <c r="R59" i="5"/>
  <c r="T58" i="5"/>
  <c r="S58" i="5"/>
  <c r="R58" i="5"/>
  <c r="T57" i="5"/>
  <c r="S57" i="5"/>
  <c r="R57" i="5"/>
  <c r="T56" i="5"/>
  <c r="S56" i="5"/>
  <c r="R56" i="5"/>
  <c r="T55" i="5"/>
  <c r="S55" i="5"/>
  <c r="R55" i="5"/>
  <c r="T54" i="5"/>
  <c r="S54" i="5"/>
  <c r="R54" i="5"/>
  <c r="T53" i="5"/>
  <c r="S53" i="5"/>
  <c r="R53" i="5"/>
  <c r="T52" i="5"/>
  <c r="S52" i="5"/>
  <c r="R52" i="5"/>
  <c r="T51" i="5"/>
  <c r="S51" i="5"/>
  <c r="R51" i="5"/>
  <c r="T50" i="5"/>
  <c r="S50" i="5"/>
  <c r="R50" i="5"/>
  <c r="T49" i="5"/>
  <c r="S49" i="5"/>
  <c r="R49" i="5"/>
  <c r="T48" i="5"/>
  <c r="S48" i="5"/>
  <c r="R48" i="5"/>
  <c r="T47" i="5"/>
  <c r="S47" i="5"/>
  <c r="R47" i="5"/>
  <c r="T46" i="5"/>
  <c r="S46" i="5"/>
  <c r="R46" i="5"/>
  <c r="T45" i="5"/>
  <c r="S45" i="5"/>
  <c r="R45" i="5"/>
  <c r="T44" i="5"/>
  <c r="S44" i="5"/>
  <c r="R44" i="5"/>
  <c r="T43" i="5"/>
  <c r="S43" i="5"/>
  <c r="R43" i="5"/>
  <c r="T42" i="5"/>
  <c r="S42" i="5"/>
  <c r="R42" i="5"/>
  <c r="T40" i="5"/>
  <c r="S40" i="5"/>
  <c r="T39" i="5"/>
  <c r="S39" i="5"/>
  <c r="R39" i="5"/>
  <c r="T38" i="5"/>
  <c r="R38" i="5"/>
  <c r="T37" i="5"/>
  <c r="R37" i="5"/>
  <c r="R36" i="5"/>
  <c r="T35" i="5"/>
  <c r="S35" i="5"/>
  <c r="R35" i="5"/>
  <c r="T34" i="5"/>
  <c r="S34" i="5"/>
  <c r="R34" i="5"/>
  <c r="T33" i="5"/>
  <c r="S33" i="5"/>
  <c r="R33" i="5"/>
  <c r="T32" i="5"/>
  <c r="S32" i="5"/>
  <c r="R32" i="5"/>
  <c r="T31" i="5"/>
  <c r="S31" i="5"/>
  <c r="R31" i="5"/>
  <c r="T30" i="5"/>
  <c r="S30" i="5"/>
  <c r="R30" i="5"/>
  <c r="T29" i="5"/>
  <c r="S29" i="5"/>
  <c r="R29" i="5"/>
  <c r="T28" i="5"/>
  <c r="S28" i="5"/>
  <c r="R28" i="5"/>
  <c r="T27" i="5"/>
  <c r="S27" i="5"/>
  <c r="R27" i="5"/>
  <c r="T26" i="5"/>
  <c r="S26" i="5"/>
  <c r="R26" i="5"/>
  <c r="T25" i="5"/>
  <c r="S25" i="5"/>
  <c r="R25" i="5"/>
  <c r="T24" i="5"/>
  <c r="S24" i="5"/>
  <c r="R24" i="5"/>
  <c r="T23" i="5"/>
  <c r="S23" i="5"/>
  <c r="R23" i="5"/>
  <c r="T22" i="5"/>
  <c r="S22" i="5"/>
  <c r="R22" i="5"/>
  <c r="T21" i="5"/>
  <c r="S21" i="5"/>
  <c r="R21" i="5"/>
  <c r="T20" i="5"/>
  <c r="S20" i="5"/>
  <c r="R20" i="5"/>
  <c r="T19" i="5"/>
  <c r="S19" i="5"/>
  <c r="R19" i="5"/>
  <c r="T18" i="5"/>
  <c r="S18" i="5"/>
  <c r="R18" i="5"/>
  <c r="T17" i="5"/>
  <c r="S17" i="5"/>
  <c r="R17" i="5"/>
  <c r="T16" i="5"/>
  <c r="S16" i="5"/>
  <c r="R16" i="5"/>
  <c r="T15" i="5"/>
  <c r="S15" i="5"/>
  <c r="R15" i="5"/>
  <c r="T14" i="5"/>
  <c r="S14" i="5"/>
  <c r="R14" i="5"/>
  <c r="T13" i="5"/>
  <c r="S13" i="5"/>
  <c r="R13" i="5"/>
  <c r="T12" i="5"/>
  <c r="S12" i="5"/>
  <c r="R12" i="5"/>
  <c r="T11" i="5"/>
  <c r="S11" i="5"/>
  <c r="R11" i="5"/>
  <c r="T10" i="5"/>
  <c r="S10" i="5"/>
  <c r="R10" i="5"/>
  <c r="P146" i="5"/>
  <c r="O146" i="5"/>
  <c r="N146" i="5"/>
  <c r="P145" i="5"/>
  <c r="O145" i="5"/>
  <c r="N145" i="5"/>
  <c r="P144" i="5"/>
  <c r="O144" i="5"/>
  <c r="N144" i="5"/>
  <c r="P143" i="5"/>
  <c r="O143" i="5"/>
  <c r="N143" i="5"/>
  <c r="P142" i="5"/>
  <c r="O142" i="5"/>
  <c r="N142" i="5"/>
  <c r="P141" i="5"/>
  <c r="O141" i="5"/>
  <c r="N141" i="5"/>
  <c r="P140" i="5"/>
  <c r="O140" i="5"/>
  <c r="N140" i="5"/>
  <c r="P139" i="5"/>
  <c r="O139" i="5"/>
  <c r="N139" i="5"/>
  <c r="P138" i="5"/>
  <c r="O138" i="5"/>
  <c r="N138" i="5"/>
  <c r="P137" i="5"/>
  <c r="O137" i="5"/>
  <c r="N137" i="5"/>
  <c r="P136" i="5"/>
  <c r="O136" i="5"/>
  <c r="N136" i="5"/>
  <c r="P135" i="5"/>
  <c r="O135" i="5"/>
  <c r="N135" i="5"/>
  <c r="P134" i="5"/>
  <c r="O134" i="5"/>
  <c r="N134" i="5"/>
  <c r="P133" i="5"/>
  <c r="O133" i="5"/>
  <c r="N133" i="5"/>
  <c r="P132" i="5"/>
  <c r="O132" i="5"/>
  <c r="N132" i="5"/>
  <c r="P131" i="5"/>
  <c r="O131" i="5"/>
  <c r="N131" i="5"/>
  <c r="P130" i="5"/>
  <c r="O130" i="5"/>
  <c r="N130" i="5"/>
  <c r="P129" i="5"/>
  <c r="O129" i="5"/>
  <c r="N129" i="5"/>
  <c r="P128" i="5"/>
  <c r="O128" i="5"/>
  <c r="N128" i="5"/>
  <c r="P127" i="5"/>
  <c r="O127" i="5"/>
  <c r="N127" i="5"/>
  <c r="P126" i="5"/>
  <c r="O126" i="5"/>
  <c r="N126" i="5"/>
  <c r="P125" i="5"/>
  <c r="O125" i="5"/>
  <c r="N125" i="5"/>
  <c r="P124" i="5"/>
  <c r="O124" i="5"/>
  <c r="N124" i="5"/>
  <c r="P123" i="5"/>
  <c r="O123" i="5"/>
  <c r="N123" i="5"/>
  <c r="P122" i="5"/>
  <c r="O122" i="5"/>
  <c r="N122" i="5"/>
  <c r="P121" i="5"/>
  <c r="O121" i="5"/>
  <c r="N121" i="5"/>
  <c r="P120" i="5"/>
  <c r="O120" i="5"/>
  <c r="N120" i="5"/>
  <c r="P119" i="5"/>
  <c r="O119" i="5"/>
  <c r="N119" i="5"/>
  <c r="P118" i="5"/>
  <c r="O118" i="5"/>
  <c r="N118" i="5"/>
  <c r="P117" i="5"/>
  <c r="O117" i="5"/>
  <c r="N117" i="5"/>
  <c r="P116" i="5"/>
  <c r="O116" i="5"/>
  <c r="N116" i="5"/>
  <c r="P115" i="5"/>
  <c r="O115" i="5"/>
  <c r="N115" i="5"/>
  <c r="P114" i="5"/>
  <c r="O114" i="5"/>
  <c r="N114" i="5"/>
  <c r="P113" i="5"/>
  <c r="O113" i="5"/>
  <c r="N113" i="5"/>
  <c r="P112" i="5"/>
  <c r="O112" i="5"/>
  <c r="N112" i="5"/>
  <c r="P111" i="5"/>
  <c r="O111" i="5"/>
  <c r="N111" i="5"/>
  <c r="P110" i="5"/>
  <c r="O110" i="5"/>
  <c r="N110" i="5"/>
  <c r="P109" i="5"/>
  <c r="O109" i="5"/>
  <c r="N109" i="5"/>
  <c r="P108" i="5"/>
  <c r="O108" i="5"/>
  <c r="N108" i="5"/>
  <c r="P107" i="5"/>
  <c r="O107" i="5"/>
  <c r="N107" i="5"/>
  <c r="P106" i="5"/>
  <c r="O106" i="5"/>
  <c r="N106" i="5"/>
  <c r="P105" i="5"/>
  <c r="O105" i="5"/>
  <c r="N105" i="5"/>
  <c r="P104" i="5"/>
  <c r="O104" i="5"/>
  <c r="N104" i="5"/>
  <c r="P103" i="5"/>
  <c r="O103" i="5"/>
  <c r="N103" i="5"/>
  <c r="P102" i="5"/>
  <c r="O102" i="5"/>
  <c r="N102" i="5"/>
  <c r="P101" i="5"/>
  <c r="O101" i="5"/>
  <c r="N101" i="5"/>
  <c r="P100" i="5"/>
  <c r="O100" i="5"/>
  <c r="N100" i="5"/>
  <c r="P99" i="5"/>
  <c r="O99" i="5"/>
  <c r="N99" i="5"/>
  <c r="P98" i="5"/>
  <c r="O98" i="5"/>
  <c r="N98" i="5"/>
  <c r="P97" i="5"/>
  <c r="O97" i="5"/>
  <c r="N97" i="5"/>
  <c r="P96" i="5"/>
  <c r="O96" i="5"/>
  <c r="N96" i="5"/>
  <c r="P95" i="5"/>
  <c r="O95" i="5"/>
  <c r="N95" i="5"/>
  <c r="P94" i="5"/>
  <c r="O94" i="5"/>
  <c r="N94" i="5"/>
  <c r="P93" i="5"/>
  <c r="O93" i="5"/>
  <c r="N93" i="5"/>
  <c r="P92" i="5"/>
  <c r="O92" i="5"/>
  <c r="N92" i="5"/>
  <c r="P91" i="5"/>
  <c r="O91" i="5"/>
  <c r="N91" i="5"/>
  <c r="P90" i="5"/>
  <c r="O90" i="5"/>
  <c r="N90" i="5"/>
  <c r="P89" i="5"/>
  <c r="O89" i="5"/>
  <c r="N89" i="5"/>
  <c r="P88" i="5"/>
  <c r="O88" i="5"/>
  <c r="N88" i="5"/>
  <c r="P87" i="5"/>
  <c r="O87" i="5"/>
  <c r="N87" i="5"/>
  <c r="P86" i="5"/>
  <c r="O86" i="5"/>
  <c r="N86" i="5"/>
  <c r="P85" i="5"/>
  <c r="O85" i="5"/>
  <c r="N85" i="5"/>
  <c r="P84" i="5"/>
  <c r="O84" i="5"/>
  <c r="N84" i="5"/>
  <c r="P83" i="5"/>
  <c r="O83" i="5"/>
  <c r="N83" i="5"/>
  <c r="P82" i="5"/>
  <c r="O82" i="5"/>
  <c r="N82" i="5"/>
  <c r="P81" i="5"/>
  <c r="O81" i="5"/>
  <c r="N81" i="5"/>
  <c r="P80" i="5"/>
  <c r="O80" i="5"/>
  <c r="N80" i="5"/>
  <c r="P79" i="5"/>
  <c r="O79" i="5"/>
  <c r="N79" i="5"/>
  <c r="P78" i="5"/>
  <c r="O78" i="5"/>
  <c r="N78" i="5"/>
  <c r="P77" i="5"/>
  <c r="O77" i="5"/>
  <c r="N77" i="5"/>
  <c r="P76" i="5"/>
  <c r="O76" i="5"/>
  <c r="N76" i="5"/>
  <c r="P75" i="5"/>
  <c r="O75" i="5"/>
  <c r="N75" i="5"/>
  <c r="P74" i="5"/>
  <c r="O74" i="5"/>
  <c r="N74" i="5"/>
  <c r="P73" i="5"/>
  <c r="O73" i="5"/>
  <c r="N73" i="5"/>
  <c r="P72" i="5"/>
  <c r="O72" i="5"/>
  <c r="N72" i="5"/>
  <c r="P71" i="5"/>
  <c r="O71" i="5"/>
  <c r="N71" i="5"/>
  <c r="P70" i="5"/>
  <c r="O70" i="5"/>
  <c r="N70" i="5"/>
  <c r="P69" i="5"/>
  <c r="O69" i="5"/>
  <c r="N69" i="5"/>
  <c r="P68" i="5"/>
  <c r="O68" i="5"/>
  <c r="N68" i="5"/>
  <c r="P67" i="5"/>
  <c r="O67" i="5"/>
  <c r="N67" i="5"/>
  <c r="P66" i="5"/>
  <c r="O66" i="5"/>
  <c r="N66" i="5"/>
  <c r="P65" i="5"/>
  <c r="O65" i="5"/>
  <c r="N65" i="5"/>
  <c r="P64" i="5"/>
  <c r="O64" i="5"/>
  <c r="N64" i="5"/>
  <c r="P63" i="5"/>
  <c r="O63" i="5"/>
  <c r="N63" i="5"/>
  <c r="P62" i="5"/>
  <c r="O62" i="5"/>
  <c r="N62" i="5"/>
  <c r="P61" i="5"/>
  <c r="O61" i="5"/>
  <c r="N61" i="5"/>
  <c r="P60" i="5"/>
  <c r="O60" i="5"/>
  <c r="N60" i="5"/>
  <c r="P59" i="5"/>
  <c r="O59" i="5"/>
  <c r="N59" i="5"/>
  <c r="P58" i="5"/>
  <c r="O58" i="5"/>
  <c r="N58" i="5"/>
  <c r="P57" i="5"/>
  <c r="O57" i="5"/>
  <c r="N57" i="5"/>
  <c r="P56" i="5"/>
  <c r="O56" i="5"/>
  <c r="N56" i="5"/>
  <c r="P55" i="5"/>
  <c r="O55" i="5"/>
  <c r="N55" i="5"/>
  <c r="P54" i="5"/>
  <c r="O54" i="5"/>
  <c r="N54" i="5"/>
  <c r="P53" i="5"/>
  <c r="O53" i="5"/>
  <c r="N53" i="5"/>
  <c r="P52" i="5"/>
  <c r="O52" i="5"/>
  <c r="N52" i="5"/>
  <c r="P51" i="5"/>
  <c r="O51" i="5"/>
  <c r="N51" i="5"/>
  <c r="P50" i="5"/>
  <c r="O50" i="5"/>
  <c r="N50" i="5"/>
  <c r="P49" i="5"/>
  <c r="O49" i="5"/>
  <c r="N49" i="5"/>
  <c r="P48" i="5"/>
  <c r="O48" i="5"/>
  <c r="N48" i="5"/>
  <c r="P47" i="5"/>
  <c r="O47" i="5"/>
  <c r="N47" i="5"/>
  <c r="P46" i="5"/>
  <c r="O46" i="5"/>
  <c r="N46" i="5"/>
  <c r="P45" i="5"/>
  <c r="O45" i="5"/>
  <c r="N45" i="5"/>
  <c r="P44" i="5"/>
  <c r="O44" i="5"/>
  <c r="N44" i="5"/>
  <c r="P43" i="5"/>
  <c r="O43" i="5"/>
  <c r="N43" i="5"/>
  <c r="P42" i="5"/>
  <c r="O42" i="5"/>
  <c r="N42" i="5"/>
  <c r="P41" i="5"/>
  <c r="O41" i="5"/>
  <c r="N41" i="5"/>
  <c r="P40" i="5"/>
  <c r="O40" i="5"/>
  <c r="N40" i="5"/>
  <c r="P39" i="5"/>
  <c r="O39" i="5"/>
  <c r="N39" i="5"/>
  <c r="P38" i="5"/>
  <c r="O38" i="5"/>
  <c r="N38" i="5"/>
  <c r="P37" i="5"/>
  <c r="O37" i="5"/>
  <c r="N37" i="5"/>
  <c r="P36" i="5"/>
  <c r="O36" i="5"/>
  <c r="N36" i="5"/>
  <c r="P35" i="5"/>
  <c r="O35" i="5"/>
  <c r="N35" i="5"/>
  <c r="P34" i="5"/>
  <c r="O34" i="5"/>
  <c r="N34" i="5"/>
  <c r="P33" i="5"/>
  <c r="O33" i="5"/>
  <c r="N33" i="5"/>
  <c r="P32" i="5"/>
  <c r="O32" i="5"/>
  <c r="N32" i="5"/>
  <c r="P31" i="5"/>
  <c r="O31" i="5"/>
  <c r="N31" i="5"/>
  <c r="P30" i="5"/>
  <c r="O30" i="5"/>
  <c r="N30" i="5"/>
  <c r="P29" i="5"/>
  <c r="O29" i="5"/>
  <c r="N29" i="5"/>
  <c r="P28" i="5"/>
  <c r="O28" i="5"/>
  <c r="N28" i="5"/>
  <c r="P27" i="5"/>
  <c r="O27" i="5"/>
  <c r="N27" i="5"/>
  <c r="P26" i="5"/>
  <c r="O26" i="5"/>
  <c r="N26" i="5"/>
  <c r="P25" i="5"/>
  <c r="O25" i="5"/>
  <c r="N25" i="5"/>
  <c r="P24" i="5"/>
  <c r="O24" i="5"/>
  <c r="N24" i="5"/>
  <c r="P23" i="5"/>
  <c r="O23" i="5"/>
  <c r="N23" i="5"/>
  <c r="P22" i="5"/>
  <c r="O22" i="5"/>
  <c r="N22" i="5"/>
  <c r="P21" i="5"/>
  <c r="O21" i="5"/>
  <c r="N21" i="5"/>
  <c r="P20" i="5"/>
  <c r="O20" i="5"/>
  <c r="N20" i="5"/>
  <c r="P19" i="5"/>
  <c r="O19" i="5"/>
  <c r="N19" i="5"/>
  <c r="P18" i="5"/>
  <c r="O18" i="5"/>
  <c r="N18" i="5"/>
  <c r="P17" i="5"/>
  <c r="O17" i="5"/>
  <c r="N17" i="5"/>
  <c r="P16" i="5"/>
  <c r="O16" i="5"/>
  <c r="N16" i="5"/>
  <c r="P15" i="5"/>
  <c r="O15" i="5"/>
  <c r="N15" i="5"/>
  <c r="P14" i="5"/>
  <c r="O14" i="5"/>
  <c r="N14" i="5"/>
  <c r="P13" i="5"/>
  <c r="O13" i="5"/>
  <c r="N13" i="5"/>
  <c r="P12" i="5"/>
  <c r="O12" i="5"/>
  <c r="N12" i="5"/>
  <c r="P11" i="5"/>
  <c r="O11" i="5"/>
  <c r="N11" i="5"/>
  <c r="P10" i="5"/>
  <c r="O10" i="5"/>
  <c r="N10" i="5"/>
  <c r="I146" i="5"/>
  <c r="I145" i="5"/>
  <c r="I143" i="5"/>
  <c r="I142" i="5"/>
  <c r="I141" i="5"/>
  <c r="I140" i="5"/>
  <c r="I139" i="5"/>
  <c r="I138" i="5"/>
  <c r="I137" i="5"/>
  <c r="I136" i="5"/>
  <c r="I135" i="5"/>
  <c r="I134" i="5"/>
  <c r="I133" i="5"/>
  <c r="I132" i="5"/>
  <c r="I131" i="5"/>
  <c r="I130" i="5"/>
  <c r="I129" i="5"/>
  <c r="I128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I113" i="5"/>
  <c r="I112" i="5"/>
  <c r="I111" i="5"/>
  <c r="I110" i="5"/>
  <c r="I109" i="5"/>
  <c r="I108" i="5"/>
  <c r="I107" i="5"/>
  <c r="I106" i="5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6" i="5"/>
  <c r="I45" i="5"/>
  <c r="I44" i="5"/>
  <c r="I43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J146" i="5"/>
  <c r="J145" i="5"/>
  <c r="J143" i="5"/>
  <c r="J142" i="5"/>
  <c r="J141" i="5"/>
  <c r="J140" i="5"/>
  <c r="J139" i="5"/>
  <c r="J138" i="5"/>
  <c r="J137" i="5"/>
  <c r="J136" i="5"/>
  <c r="J135" i="5"/>
  <c r="J134" i="5"/>
  <c r="J133" i="5"/>
  <c r="J132" i="5"/>
  <c r="J131" i="5"/>
  <c r="J130" i="5"/>
  <c r="J129" i="5"/>
  <c r="J128" i="5"/>
  <c r="J127" i="5"/>
  <c r="J126" i="5"/>
  <c r="J125" i="5"/>
  <c r="J124" i="5"/>
  <c r="J123" i="5"/>
  <c r="J122" i="5"/>
  <c r="J121" i="5"/>
  <c r="J120" i="5"/>
  <c r="J119" i="5"/>
  <c r="J118" i="5"/>
  <c r="J117" i="5"/>
  <c r="J116" i="5"/>
  <c r="J115" i="5"/>
  <c r="J114" i="5"/>
  <c r="J113" i="5"/>
  <c r="J112" i="5"/>
  <c r="J111" i="5"/>
  <c r="J110" i="5"/>
  <c r="J109" i="5"/>
  <c r="J108" i="5"/>
  <c r="J107" i="5"/>
  <c r="J106" i="5"/>
  <c r="J105" i="5"/>
  <c r="J104" i="5"/>
  <c r="J103" i="5"/>
  <c r="J102" i="5"/>
  <c r="J101" i="5"/>
  <c r="J100" i="5"/>
  <c r="J99" i="5"/>
  <c r="J98" i="5"/>
  <c r="J97" i="5"/>
  <c r="J96" i="5"/>
  <c r="J95" i="5"/>
  <c r="J94" i="5"/>
  <c r="J93" i="5"/>
  <c r="J92" i="5"/>
  <c r="J91" i="5"/>
  <c r="J90" i="5"/>
  <c r="J89" i="5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71" i="5"/>
  <c r="J70" i="5"/>
  <c r="J69" i="5"/>
  <c r="J68" i="5"/>
  <c r="J67" i="5"/>
  <c r="J66" i="5"/>
  <c r="J65" i="5"/>
  <c r="J64" i="5"/>
  <c r="J63" i="5"/>
  <c r="J62" i="5"/>
  <c r="J61" i="5"/>
  <c r="J60" i="5"/>
  <c r="J59" i="5"/>
  <c r="J58" i="5"/>
  <c r="J57" i="5"/>
  <c r="J56" i="5"/>
  <c r="J55" i="5"/>
  <c r="J54" i="5"/>
  <c r="J53" i="5"/>
  <c r="J52" i="5"/>
  <c r="J51" i="5"/>
  <c r="J50" i="5"/>
  <c r="J49" i="5"/>
  <c r="J48" i="5"/>
  <c r="J46" i="5"/>
  <c r="J45" i="5"/>
  <c r="J44" i="5"/>
  <c r="J43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K146" i="5"/>
  <c r="K145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K124" i="5"/>
  <c r="K123" i="5"/>
  <c r="K122" i="5"/>
  <c r="K121" i="5"/>
  <c r="K120" i="5"/>
  <c r="K119" i="5"/>
  <c r="K118" i="5"/>
  <c r="K117" i="5"/>
  <c r="K116" i="5"/>
  <c r="K115" i="5"/>
  <c r="K114" i="5"/>
  <c r="K113" i="5"/>
  <c r="K112" i="5"/>
  <c r="K111" i="5"/>
  <c r="K110" i="5"/>
  <c r="K109" i="5"/>
  <c r="K108" i="5"/>
  <c r="K107" i="5"/>
  <c r="K106" i="5"/>
  <c r="K105" i="5"/>
  <c r="K104" i="5"/>
  <c r="K103" i="5"/>
  <c r="K102" i="5"/>
  <c r="K101" i="5"/>
  <c r="K100" i="5"/>
  <c r="K99" i="5"/>
  <c r="K98" i="5"/>
  <c r="K97" i="5"/>
  <c r="K96" i="5"/>
  <c r="K95" i="5"/>
  <c r="K94" i="5"/>
  <c r="K93" i="5"/>
  <c r="K92" i="5"/>
  <c r="K91" i="5"/>
  <c r="K90" i="5"/>
  <c r="K89" i="5"/>
  <c r="K88" i="5"/>
  <c r="K87" i="5"/>
  <c r="K86" i="5"/>
  <c r="K85" i="5"/>
  <c r="K84" i="5"/>
  <c r="K83" i="5"/>
  <c r="K82" i="5"/>
  <c r="K81" i="5"/>
  <c r="K80" i="5"/>
  <c r="K79" i="5"/>
  <c r="K78" i="5"/>
  <c r="K77" i="5"/>
  <c r="K76" i="5"/>
  <c r="K75" i="5"/>
  <c r="K74" i="5"/>
  <c r="K73" i="5"/>
  <c r="K72" i="5"/>
  <c r="K71" i="5"/>
  <c r="K70" i="5"/>
  <c r="K69" i="5"/>
  <c r="K68" i="5"/>
  <c r="K67" i="5"/>
  <c r="K66" i="5"/>
  <c r="K65" i="5"/>
  <c r="K64" i="5"/>
  <c r="K63" i="5"/>
  <c r="K62" i="5"/>
  <c r="K61" i="5"/>
  <c r="K60" i="5"/>
  <c r="K59" i="5"/>
  <c r="K58" i="5"/>
  <c r="K57" i="5"/>
  <c r="K56" i="5"/>
  <c r="K55" i="5"/>
  <c r="K54" i="5"/>
  <c r="K53" i="5"/>
  <c r="K52" i="5"/>
  <c r="K51" i="5"/>
  <c r="K50" i="5"/>
  <c r="K49" i="5"/>
  <c r="K48" i="5"/>
  <c r="K46" i="5"/>
  <c r="K45" i="5"/>
  <c r="K44" i="5"/>
  <c r="K43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L146" i="5"/>
  <c r="L145" i="5"/>
  <c r="L144" i="5" s="1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48" i="5"/>
  <c r="L46" i="5"/>
  <c r="L45" i="5"/>
  <c r="L44" i="5"/>
  <c r="L43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T147" i="5" l="1"/>
  <c r="O147" i="5"/>
  <c r="N147" i="5"/>
  <c r="P147" i="5"/>
  <c r="I10" i="5"/>
  <c r="I144" i="5"/>
  <c r="K144" i="5"/>
  <c r="I47" i="5"/>
  <c r="I42" i="5"/>
  <c r="L47" i="5"/>
  <c r="K42" i="5"/>
  <c r="L42" i="5"/>
  <c r="L10" i="5"/>
  <c r="K10" i="5"/>
  <c r="J144" i="5"/>
  <c r="K47" i="5"/>
  <c r="J42" i="5"/>
  <c r="J10" i="5"/>
  <c r="J47" i="5"/>
</calcChain>
</file>

<file path=xl/sharedStrings.xml><?xml version="1.0" encoding="utf-8"?>
<sst xmlns="http://schemas.openxmlformats.org/spreadsheetml/2006/main" count="723" uniqueCount="157">
  <si>
    <t xml:space="preserve">Variaciones Absolutas </t>
  </si>
  <si>
    <t>Variaciones Relativas (%)</t>
  </si>
  <si>
    <t>2023/2022</t>
  </si>
  <si>
    <t>2024/2023</t>
  </si>
  <si>
    <r>
      <rPr>
        <b/>
        <sz val="11"/>
        <rFont val="Times New Roman"/>
        <family val="1"/>
      </rPr>
      <t>Nota:</t>
    </r>
    <r>
      <rPr>
        <sz val="11"/>
        <rFont val="Times New Roman"/>
        <family val="1"/>
      </rPr>
      <t xml:space="preserve"> En el marco del fortalecimiento estadístico y la cooperación interinstitucional con ADUANAS de Honduras, se revisaron las cifras del comercio exterior de bienes (mercancías generales y bienes para transformación) a partir de enero de 2021.</t>
    </r>
  </si>
  <si>
    <t xml:space="preserve">Años </t>
  </si>
  <si>
    <t>2022/2021</t>
  </si>
  <si>
    <t>2020/2021</t>
  </si>
  <si>
    <t>N/D</t>
  </si>
  <si>
    <t>2024 p/</t>
  </si>
  <si>
    <r>
      <rPr>
        <b/>
        <sz val="10"/>
        <color theme="1"/>
        <rFont val="Times New Roman"/>
        <family val="1"/>
      </rPr>
      <t>N/D</t>
    </r>
    <r>
      <rPr>
        <sz val="10"/>
        <color theme="1"/>
        <rFont val="Times New Roman"/>
        <family val="1"/>
      </rPr>
      <t>: Dato o cálculo no disponible</t>
    </r>
  </si>
  <si>
    <t>Melones y Sandías</t>
  </si>
  <si>
    <t>Banano</t>
  </si>
  <si>
    <t>Piña</t>
  </si>
  <si>
    <t xml:space="preserve">Azúcar </t>
  </si>
  <si>
    <t>Puros</t>
  </si>
  <si>
    <t>Alimentos concentrados para animales</t>
  </si>
  <si>
    <r>
      <t xml:space="preserve">A diciembre de cada año </t>
    </r>
    <r>
      <rPr>
        <vertAlign val="superscript"/>
        <sz val="18"/>
        <rFont val="Times New Roman"/>
        <family val="1"/>
      </rPr>
      <t>p/</t>
    </r>
  </si>
  <si>
    <t xml:space="preserve">Exportaciones FOB de Mercancías Generales por Actividad Económica y Productos </t>
  </si>
  <si>
    <t>En miles de USD</t>
  </si>
  <si>
    <t>Rama/ Producto</t>
  </si>
  <si>
    <t>Agricultura, Ganadería, Silvicultura y Pesca</t>
  </si>
  <si>
    <t>Otras hortalizas, legumbres y demás vegetales y semillas de hortalizas</t>
  </si>
  <si>
    <t>Hortalizas y legumbres orientales</t>
  </si>
  <si>
    <t>Tubérculos y vegetales de raíz</t>
  </si>
  <si>
    <t>Plantas vivas, flores, capullos cortados y semillas de flores</t>
  </si>
  <si>
    <t>Otros cultivos, n.c.p.</t>
  </si>
  <si>
    <t>Camarones de cultivo, vivos, frescos o refrigerados</t>
  </si>
  <si>
    <t>Crustáceos y moluscos; y otros productos acuáticos, n.c.p.</t>
  </si>
  <si>
    <t>Frijoles secos</t>
  </si>
  <si>
    <t>Otras frutas y semillas de frutas, n.c.p.</t>
  </si>
  <si>
    <t>Naranjas</t>
  </si>
  <si>
    <t>Otros productos de origen animal, n.c.p.</t>
  </si>
  <si>
    <t>Huevos</t>
  </si>
  <si>
    <t>Leña</t>
  </si>
  <si>
    <t>Tilapia de cría, vivas, frescas o refrigeradas</t>
  </si>
  <si>
    <t>Otros productos de la silvicultura, n.c.p.</t>
  </si>
  <si>
    <t>Maíz</t>
  </si>
  <si>
    <t>Plátano</t>
  </si>
  <si>
    <t>Peces de agua dulce o salada vivos, frescos o refrigerados</t>
  </si>
  <si>
    <t>Miel natural</t>
  </si>
  <si>
    <t>Palma africana</t>
  </si>
  <si>
    <t>Otros animales vivos, n.c.p.</t>
  </si>
  <si>
    <t>Resinas y caucho natural</t>
  </si>
  <si>
    <t>Arroz</t>
  </si>
  <si>
    <t>Aves de corral</t>
  </si>
  <si>
    <t>Trigo</t>
  </si>
  <si>
    <t>Sorgo</t>
  </si>
  <si>
    <t>Ganado bovino</t>
  </si>
  <si>
    <t>Productos de forraje</t>
  </si>
  <si>
    <t>Explotación de Minas y Canteras</t>
  </si>
  <si>
    <t>Minerales de hierro y metálicos no ferrosos y sus concentrados</t>
  </si>
  <si>
    <t>Piedra, arena y arcilla</t>
  </si>
  <si>
    <t>Sal y cloruro de sodio puro</t>
  </si>
  <si>
    <t>Otros minerales no metálicos</t>
  </si>
  <si>
    <t>Industrias Manufactureras</t>
  </si>
  <si>
    <t>Café oro</t>
  </si>
  <si>
    <t>Aceite crudo de palma</t>
  </si>
  <si>
    <t>Productos comunes de hierro, acero, aluminio y otros metales similares</t>
  </si>
  <si>
    <t>Camarones congelados, secos, salados o en salmuera</t>
  </si>
  <si>
    <t>Metales preciosos y otros metales no ferrosos</t>
  </si>
  <si>
    <t>Productos químicos básicos y otros productos químicos n.c.p.</t>
  </si>
  <si>
    <t>Productos de plástico</t>
  </si>
  <si>
    <t>Otros productos alimenticios, n.c.p.</t>
  </si>
  <si>
    <t>Legumbres, vegetales, frutas y nueces, cocidas en agua o vapor, congeladas y en conserva</t>
  </si>
  <si>
    <t>Jabón, preparados para la limpieza, perfumes y preparados de tocador</t>
  </si>
  <si>
    <t>Filetes y carne de pescado</t>
  </si>
  <si>
    <t>Plásticos en formas primarias, caucho sintético y artificial y sus mezclas</t>
  </si>
  <si>
    <t>Muebles de madera, metal, plástico y otros tipos de muebles</t>
  </si>
  <si>
    <t>Productos de cartón, cajas y envases de cartón</t>
  </si>
  <si>
    <t>Abonos y Fertilizantes</t>
  </si>
  <si>
    <t>Productos metálicos (de hierro, acero o aluminio) para uso estructural, tanques, depósitos, recipientes de metal y generadores de vapor</t>
  </si>
  <si>
    <t>Barras, varillas y perfiles, laminadas en caliente, de hierro y acero</t>
  </si>
  <si>
    <t>Productos de papel</t>
  </si>
  <si>
    <t>Madera aserrada, perfilada y tratada</t>
  </si>
  <si>
    <t>Cigarrillos</t>
  </si>
  <si>
    <t>Langosta y cigalas de mar, congelados, secos, salados o en salmuera</t>
  </si>
  <si>
    <t>Hoja de tabaco curada, desvenada y despalillada y otras formas de tabaco</t>
  </si>
  <si>
    <t>Otras harinas de cereales y otros productos de la molinería, n.c.p.</t>
  </si>
  <si>
    <t>Productos de madera, corcho, paja y materiales trenzables; excepto muebles</t>
  </si>
  <si>
    <t>Cemento, yeso, cal y Clinker</t>
  </si>
  <si>
    <t>Productos farmacéuticos</t>
  </si>
  <si>
    <t>Prendas de vestir, excepto de peletería</t>
  </si>
  <si>
    <t>Melaza</t>
  </si>
  <si>
    <t>Productos de panadería y repostería, n.c.p.</t>
  </si>
  <si>
    <t>Artículos de hormigón, de cemento, mármol y yeso; piedra de construcción y sus manufactura; otros productos minerales no metálicos, n.c.p.</t>
  </si>
  <si>
    <t>Manteca</t>
  </si>
  <si>
    <t>Refrescos con soda y otras bebidas calóricas no alcohólicas, n.c.p.</t>
  </si>
  <si>
    <t>Jugos de frutas y de vegetales</t>
  </si>
  <si>
    <t>Maquinaria para la industria manufacturera, sus partes y sus piezas</t>
  </si>
  <si>
    <t>Otros productos metálicos elaborados, n.c.p.</t>
  </si>
  <si>
    <t>Aceite vegetal de palma</t>
  </si>
  <si>
    <t>Equipo de transporte, sus partes y piezas</t>
  </si>
  <si>
    <t>Quesos, quesillos, mantequillas y otras grasas derivadas de leche</t>
  </si>
  <si>
    <t>Otros productos manufacturados, joyas, instrumentos musicales, artículos deportivos, juegos, juguetes y otros artículos, n.c.p.</t>
  </si>
  <si>
    <t>Harina de trigo</t>
  </si>
  <si>
    <t>Carne y despojos comestibles de ganado vacuno</t>
  </si>
  <si>
    <t>Maquinaria de uso general, sus partes y sus piezas</t>
  </si>
  <si>
    <t>Harina de maíz</t>
  </si>
  <si>
    <t>Pinturas y barnices y productos relacionados</t>
  </si>
  <si>
    <t>Leche líquida procesada y pasteurizada</t>
  </si>
  <si>
    <t>Tejidos de punto o ganchillo excluido prendas de vestir y peletería</t>
  </si>
  <si>
    <t>Artículos textiles, excluyendo prendas de vestir</t>
  </si>
  <si>
    <t>Crustáceos, moluscos y otros productos acuáticos, conservados y preparados, n.c.p.</t>
  </si>
  <si>
    <t>Carne y despojos comestibles de aves</t>
  </si>
  <si>
    <t>Insecticidas, fungicidas, herbicidas y desinfectantes</t>
  </si>
  <si>
    <t>Margarina y preparaciones similares</t>
  </si>
  <si>
    <t>Calzado y sus partes</t>
  </si>
  <si>
    <t>Productos de confitería</t>
  </si>
  <si>
    <t>Especias aromáticas procesadas</t>
  </si>
  <si>
    <t>Maquinaria de oficina, contabilidad e informática, sus partes, sus piezas y accesorios.</t>
  </si>
  <si>
    <t>Fibras textiles manufacturadas</t>
  </si>
  <si>
    <t>Leche evaporada, condensada y saborizada</t>
  </si>
  <si>
    <t>Grano de cacao (entero o partido, crudo o tostado)</t>
  </si>
  <si>
    <t>Productos de la edición e impresión</t>
  </si>
  <si>
    <t>Maquinaria y aparatos eléctricos, sus partes y sus piezas.</t>
  </si>
  <si>
    <t>Arroz molido o descascarillado</t>
  </si>
  <si>
    <t>Otras harinas oleaginosas y otras grasas de origen vegetal y animal, n.c.p.</t>
  </si>
  <si>
    <t>Neumáticos, cámaras de aire y otros productos de caucho, látex y similares</t>
  </si>
  <si>
    <t>Carne y despojos comestibles de ganado porcino</t>
  </si>
  <si>
    <t>Hilados e hilos de fibras textiles</t>
  </si>
  <si>
    <t>Equipos y aparatos de comunicaciones; sus partes y sus piezas</t>
  </si>
  <si>
    <t>Otras Máquinas, herramientas y sus partes, piezas y accesorios, n.c.p.</t>
  </si>
  <si>
    <t>Aparatos médicos y instrumentos ópticos y de precisión, relojes; sus partes y accesorios.</t>
  </si>
  <si>
    <t>Equipos y aparatos de radio, televisión y demás electrónicos; sus partes y sus piezas.</t>
  </si>
  <si>
    <t>Maquinaria para la minería, sus partes y sus piezas</t>
  </si>
  <si>
    <t>Vidrios y productos de vidrio</t>
  </si>
  <si>
    <t>Cuero y productos derivados, excepto calzado</t>
  </si>
  <si>
    <t>Otros productos de la refinación del petróleo y productos de horno de coque, aceites y grasas, ceras, n.c.p.</t>
  </si>
  <si>
    <t>Cerveza de malta</t>
  </si>
  <si>
    <t>Productos refractarios, materiales de construcción de arcilla y otros productos de porcelana y cerámica</t>
  </si>
  <si>
    <t>Arneses y cables eléctricos para vehículos</t>
  </si>
  <si>
    <t>Maquinaria para la agricultura, sus partes y sus piezas</t>
  </si>
  <si>
    <t>Embutidos, las demás carnes y despojos, n.c.p.</t>
  </si>
  <si>
    <t>Pasta de madera y de papel, y cartón en bruto</t>
  </si>
  <si>
    <t>Productos de cacao y chocolate</t>
  </si>
  <si>
    <t>Otros artículos de cuero, n.c.p.</t>
  </si>
  <si>
    <t>Aparatos de uso doméstico, sus partes y piezas</t>
  </si>
  <si>
    <t>Macarrones, fideos y productos farináceos análogos</t>
  </si>
  <si>
    <t>Malta, tostada o sin tostar</t>
  </si>
  <si>
    <t>Bebidas alcohólicas destilados, licores y vinos</t>
  </si>
  <si>
    <t>Leche y crema en formas sólidas</t>
  </si>
  <si>
    <t>Agua embotellada, sin edulcorantes o saborizantes</t>
  </si>
  <si>
    <t>Sal refinada</t>
  </si>
  <si>
    <t>Tortillas de trigo</t>
  </si>
  <si>
    <t>Otros Productos lácteos, n.c.p.</t>
  </si>
  <si>
    <t>Kerosene</t>
  </si>
  <si>
    <t>Gasolina</t>
  </si>
  <si>
    <t>Gases de petróleo y otros hidrocarburos gaseosos, excepto gas natural</t>
  </si>
  <si>
    <t>Suministro de Energia y Recuperación de Materiales para Reciclamiento</t>
  </si>
  <si>
    <t>Recuperación de Materiales para reciclamiento</t>
  </si>
  <si>
    <t>Energía eléctrica</t>
  </si>
  <si>
    <t>Total</t>
  </si>
  <si>
    <t xml:space="preserve">Participación (%) </t>
  </si>
  <si>
    <t>Cuadro 4</t>
  </si>
  <si>
    <r>
      <rPr>
        <b/>
        <sz val="11"/>
        <rFont val="Times New Roman"/>
        <family val="1"/>
      </rPr>
      <t>Fuente:</t>
    </r>
    <r>
      <rPr>
        <sz val="11"/>
        <rFont val="Times New Roman"/>
        <family val="1"/>
      </rPr>
      <t>Instituto Nacional de Estadísticas con información del Sistema Automatizado de Rentas Aduaneras de Honduras (SARAH)/Administración Aduanera de Honduras (ADUANAS) y Factura y Declaración Única Centroamericana (FYDUCA)/Servicio de Administración de Rentas (SAR).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</si>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</sst>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#,##0.0"/>
    <numFmt numFmtId="166" formatCode="General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vertAlign val="superscript"/>
      <sz val="18"/>
      <name val="Times New Roman"/>
      <family val="1"/>
    </font>
    <font>
      <sz val="12"/>
      <name val="Helv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10" fillId="0" borderId="0"/>
    <xf numFmtId="0" fontId="1" fillId="0" borderId="0"/>
    <xf numFmtId="0" fontId="1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6" fontId="10" fillId="0" borderId="0"/>
    <xf numFmtId="9" fontId="1" fillId="0" borderId="0" applyFont="0" applyFill="0" applyBorder="0" applyAlignment="0" applyProtection="0"/>
    <xf numFmtId="0" fontId="2" fillId="0" borderId="0"/>
    <xf numFmtId="0" fontId="11" fillId="0" borderId="0">
      <protection locked="0"/>
    </xf>
    <xf numFmtId="0" fontId="1" fillId="0" borderId="0"/>
    <xf numFmtId="43" fontId="1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3" fillId="2" borderId="0" xfId="0" applyFont="1" applyFill="1"/>
    <xf numFmtId="0" fontId="4" fillId="2" borderId="1" xfId="1" quotePrefix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 vertical="top" wrapText="1"/>
    </xf>
    <xf numFmtId="43" fontId="3" fillId="2" borderId="0" xfId="2" applyFont="1" applyFill="1" applyBorder="1"/>
    <xf numFmtId="0" fontId="7" fillId="2" borderId="0" xfId="0" applyFont="1" applyFill="1"/>
    <xf numFmtId="0" fontId="4" fillId="2" borderId="0" xfId="5" applyFont="1" applyFill="1" applyAlignment="1" applyProtection="1">
      <alignment horizontal="center" vertical="center" wrapText="1"/>
      <protection locked="0"/>
    </xf>
    <xf numFmtId="165" fontId="4" fillId="2" borderId="0" xfId="5" applyNumberFormat="1" applyFont="1" applyFill="1" applyAlignment="1">
      <alignment horizontal="center"/>
    </xf>
    <xf numFmtId="165" fontId="4" fillId="2" borderId="0" xfId="7" applyNumberFormat="1" applyFont="1" applyFill="1" applyBorder="1" applyAlignment="1">
      <alignment horizontal="center"/>
    </xf>
    <xf numFmtId="165" fontId="3" fillId="2" borderId="0" xfId="6" applyNumberFormat="1" applyFont="1" applyFill="1" applyAlignment="1">
      <alignment horizontal="center" vertical="center"/>
    </xf>
    <xf numFmtId="165" fontId="4" fillId="2" borderId="0" xfId="5" applyNumberFormat="1" applyFont="1" applyFill="1" applyAlignment="1" applyProtection="1">
      <alignment horizontal="left" vertical="top" wrapText="1"/>
      <protection locked="0"/>
    </xf>
    <xf numFmtId="165" fontId="4" fillId="2" borderId="0" xfId="5" applyNumberFormat="1" applyFont="1" applyFill="1" applyAlignment="1" applyProtection="1">
      <alignment horizontal="center" vertical="top" wrapText="1"/>
      <protection locked="0"/>
    </xf>
    <xf numFmtId="0" fontId="4" fillId="2" borderId="0" xfId="5" applyFont="1" applyFill="1" applyAlignment="1" applyProtection="1">
      <alignment vertical="center" wrapText="1"/>
      <protection locked="0"/>
    </xf>
    <xf numFmtId="0" fontId="4" fillId="2" borderId="1" xfId="5" applyFont="1" applyFill="1" applyBorder="1" applyAlignment="1" applyProtection="1">
      <alignment horizontal="center" vertical="center" wrapText="1"/>
      <protection locked="0"/>
    </xf>
    <xf numFmtId="2" fontId="4" fillId="2" borderId="0" xfId="7" applyNumberFormat="1" applyFont="1" applyFill="1" applyBorder="1" applyAlignment="1">
      <alignment horizontal="center"/>
    </xf>
    <xf numFmtId="2" fontId="4" fillId="2" borderId="0" xfId="5" applyNumberFormat="1" applyFont="1" applyFill="1" applyAlignment="1" applyProtection="1">
      <alignment horizontal="center" vertical="top" wrapText="1"/>
      <protection locked="0"/>
    </xf>
    <xf numFmtId="165" fontId="4" fillId="2" borderId="6" xfId="5" applyNumberFormat="1" applyFont="1" applyFill="1" applyBorder="1" applyAlignment="1">
      <alignment horizontal="center"/>
    </xf>
    <xf numFmtId="165" fontId="4" fillId="2" borderId="2" xfId="5" applyNumberFormat="1" applyFont="1" applyFill="1" applyBorder="1" applyAlignment="1">
      <alignment horizontal="center"/>
    </xf>
    <xf numFmtId="165" fontId="3" fillId="2" borderId="6" xfId="6" applyNumberFormat="1" applyFont="1" applyFill="1" applyBorder="1" applyAlignment="1">
      <alignment horizontal="center" vertical="center"/>
    </xf>
    <xf numFmtId="165" fontId="3" fillId="2" borderId="2" xfId="6" applyNumberFormat="1" applyFont="1" applyFill="1" applyBorder="1" applyAlignment="1">
      <alignment horizontal="center" vertical="center"/>
    </xf>
    <xf numFmtId="165" fontId="4" fillId="2" borderId="7" xfId="5" applyNumberFormat="1" applyFont="1" applyFill="1" applyBorder="1" applyAlignment="1" applyProtection="1">
      <alignment horizontal="center" vertical="top" wrapText="1"/>
      <protection locked="0"/>
    </xf>
    <xf numFmtId="165" fontId="4" fillId="2" borderId="8" xfId="5" applyNumberFormat="1" applyFont="1" applyFill="1" applyBorder="1" applyAlignment="1" applyProtection="1">
      <alignment horizontal="center" vertical="top" wrapText="1"/>
      <protection locked="0"/>
    </xf>
    <xf numFmtId="165" fontId="4" fillId="2" borderId="9" xfId="5" applyNumberFormat="1" applyFont="1" applyFill="1" applyBorder="1" applyAlignment="1" applyProtection="1">
      <alignment horizontal="center" vertical="top" wrapText="1"/>
      <protection locked="0"/>
    </xf>
    <xf numFmtId="165" fontId="4" fillId="2" borderId="2" xfId="7" applyNumberFormat="1" applyFont="1" applyFill="1" applyBorder="1" applyAlignment="1">
      <alignment horizontal="center"/>
    </xf>
    <xf numFmtId="2" fontId="4" fillId="2" borderId="6" xfId="7" applyNumberFormat="1" applyFont="1" applyFill="1" applyBorder="1" applyAlignment="1">
      <alignment horizontal="center"/>
    </xf>
    <xf numFmtId="2" fontId="4" fillId="2" borderId="7" xfId="5" applyNumberFormat="1" applyFont="1" applyFill="1" applyBorder="1" applyAlignment="1" applyProtection="1">
      <alignment horizontal="center" vertical="top" wrapText="1"/>
      <protection locked="0"/>
    </xf>
    <xf numFmtId="2" fontId="4" fillId="2" borderId="8" xfId="5" applyNumberFormat="1" applyFont="1" applyFill="1" applyBorder="1" applyAlignment="1" applyProtection="1">
      <alignment horizontal="center" vertical="top" wrapText="1"/>
      <protection locked="0"/>
    </xf>
    <xf numFmtId="0" fontId="3" fillId="2" borderId="0" xfId="8" applyFont="1" applyFill="1"/>
    <xf numFmtId="165" fontId="3" fillId="2" borderId="0" xfId="8" applyNumberFormat="1" applyFont="1" applyFill="1"/>
    <xf numFmtId="0" fontId="3" fillId="2" borderId="0" xfId="9" applyFont="1" applyFill="1" applyAlignment="1">
      <alignment horizontal="left" indent="23"/>
    </xf>
    <xf numFmtId="2" fontId="3" fillId="2" borderId="0" xfId="8" applyNumberFormat="1" applyFont="1" applyFill="1"/>
    <xf numFmtId="2" fontId="3" fillId="2" borderId="0" xfId="6" applyNumberFormat="1" applyFont="1" applyFill="1" applyAlignment="1">
      <alignment horizontal="center" vertical="center"/>
    </xf>
    <xf numFmtId="0" fontId="4" fillId="2" borderId="6" xfId="5" applyFont="1" applyFill="1" applyBorder="1" applyAlignment="1" applyProtection="1">
      <alignment vertical="center" wrapText="1"/>
      <protection locked="0"/>
    </xf>
    <xf numFmtId="0" fontId="4" fillId="2" borderId="6" xfId="5" applyFont="1" applyFill="1" applyBorder="1"/>
    <xf numFmtId="0" fontId="3" fillId="2" borderId="6" xfId="5" applyFont="1" applyFill="1" applyBorder="1" applyAlignment="1">
      <alignment horizontal="left" indent="1"/>
    </xf>
    <xf numFmtId="165" fontId="4" fillId="2" borderId="7" xfId="5" applyNumberFormat="1" applyFont="1" applyFill="1" applyBorder="1" applyAlignment="1" applyProtection="1">
      <alignment horizontal="left" vertical="top" wrapText="1"/>
      <protection locked="0"/>
    </xf>
    <xf numFmtId="0" fontId="4" fillId="2" borderId="6" xfId="5" applyFont="1" applyFill="1" applyBorder="1" applyAlignment="1" applyProtection="1">
      <alignment horizontal="center" vertical="center" wrapText="1"/>
      <protection locked="0"/>
    </xf>
    <xf numFmtId="0" fontId="4" fillId="2" borderId="2" xfId="5" applyFont="1" applyFill="1" applyBorder="1" applyAlignment="1" applyProtection="1">
      <alignment horizontal="center" vertical="center" wrapText="1"/>
      <protection locked="0"/>
    </xf>
    <xf numFmtId="0" fontId="4" fillId="2" borderId="10" xfId="5" applyFont="1" applyFill="1" applyBorder="1" applyAlignment="1" applyProtection="1">
      <alignment horizontal="center" vertical="center" wrapText="1"/>
      <protection locked="0"/>
    </xf>
    <xf numFmtId="0" fontId="4" fillId="2" borderId="11" xfId="5" applyFont="1" applyFill="1" applyBorder="1" applyAlignment="1" applyProtection="1">
      <alignment horizontal="center" vertical="center" wrapText="1"/>
      <protection locked="0"/>
    </xf>
    <xf numFmtId="0" fontId="4" fillId="2" borderId="11" xfId="5" applyFont="1" applyFill="1" applyBorder="1" applyAlignment="1" applyProtection="1">
      <alignment vertical="center" wrapText="1"/>
      <protection locked="0"/>
    </xf>
    <xf numFmtId="0" fontId="4" fillId="2" borderId="12" xfId="5" applyFont="1" applyFill="1" applyBorder="1" applyAlignment="1" applyProtection="1">
      <alignment vertical="center" wrapText="1"/>
      <protection locked="0"/>
    </xf>
    <xf numFmtId="0" fontId="4" fillId="2" borderId="13" xfId="5" applyFont="1" applyFill="1" applyBorder="1" applyAlignment="1" applyProtection="1">
      <alignment vertical="center" wrapText="1"/>
      <protection locked="0"/>
    </xf>
    <xf numFmtId="0" fontId="3" fillId="2" borderId="2" xfId="8" applyFont="1" applyFill="1" applyBorder="1"/>
    <xf numFmtId="2" fontId="3" fillId="2" borderId="2" xfId="8" applyNumberFormat="1" applyFont="1" applyFill="1" applyBorder="1"/>
    <xf numFmtId="2" fontId="3" fillId="2" borderId="6" xfId="6" applyNumberFormat="1" applyFont="1" applyFill="1" applyBorder="1" applyAlignment="1">
      <alignment horizontal="center" vertical="center"/>
    </xf>
    <xf numFmtId="2" fontId="3" fillId="2" borderId="8" xfId="8" applyNumberFormat="1" applyFont="1" applyFill="1" applyBorder="1"/>
    <xf numFmtId="2" fontId="3" fillId="2" borderId="9" xfId="8" applyNumberFormat="1" applyFont="1" applyFill="1" applyBorder="1"/>
    <xf numFmtId="0" fontId="3" fillId="2" borderId="0" xfId="1" applyFont="1" applyFill="1" applyAlignment="1">
      <alignment horizontal="left" vertical="center" wrapText="1"/>
    </xf>
    <xf numFmtId="2" fontId="3" fillId="2" borderId="0" xfId="8" applyNumberFormat="1" applyFont="1" applyFill="1" applyAlignment="1">
      <alignment horizontal="right"/>
    </xf>
    <xf numFmtId="2" fontId="3" fillId="2" borderId="2" xfId="8" applyNumberFormat="1" applyFont="1" applyFill="1" applyBorder="1" applyAlignment="1">
      <alignment horizontal="right"/>
    </xf>
    <xf numFmtId="0" fontId="6" fillId="2" borderId="0" xfId="1" applyFont="1" applyFill="1" applyAlignment="1">
      <alignment horizontal="center" vertical="center"/>
    </xf>
    <xf numFmtId="0" fontId="6" fillId="2" borderId="0" xfId="5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5" applyFont="1" applyFill="1" applyAlignment="1">
      <alignment horizontal="center"/>
    </xf>
    <xf numFmtId="0" fontId="3" fillId="2" borderId="0" xfId="1" applyFont="1" applyFill="1" applyAlignment="1">
      <alignment horizontal="left" vertical="top" wrapText="1"/>
    </xf>
    <xf numFmtId="0" fontId="4" fillId="2" borderId="1" xfId="8" applyFont="1" applyFill="1" applyBorder="1" applyAlignment="1">
      <alignment horizontal="center"/>
    </xf>
    <xf numFmtId="0" fontId="4" fillId="2" borderId="3" xfId="5" applyFont="1" applyFill="1" applyBorder="1" applyAlignment="1" applyProtection="1">
      <alignment horizontal="left" vertical="center" wrapText="1"/>
      <protection locked="0"/>
    </xf>
    <xf numFmtId="0" fontId="4" fillId="2" borderId="1" xfId="5" applyFont="1" applyFill="1" applyBorder="1" applyAlignment="1" applyProtection="1">
      <alignment horizontal="center" vertical="center" wrapText="1"/>
      <protection locked="0"/>
    </xf>
    <xf numFmtId="0" fontId="4" fillId="2" borderId="3" xfId="5" applyFont="1" applyFill="1" applyBorder="1" applyAlignment="1" applyProtection="1">
      <alignment horizontal="center" vertical="center" wrapText="1"/>
      <protection locked="0"/>
    </xf>
    <xf numFmtId="0" fontId="4" fillId="2" borderId="4" xfId="5" applyFont="1" applyFill="1" applyBorder="1" applyAlignment="1" applyProtection="1">
      <alignment horizontal="center" vertical="center" wrapText="1"/>
      <protection locked="0"/>
    </xf>
    <xf numFmtId="0" fontId="4" fillId="2" borderId="5" xfId="5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>
      <alignment horizontal="left" vertical="center" wrapText="1"/>
    </xf>
  </cellXfs>
  <cellStyles count="20">
    <cellStyle name="Comma" xfId="2" xr:uid="{00000000-0005-0000-0000-000000000000}"/>
    <cellStyle name="Millares 2 3" xfId="10" xr:uid="{00000000-0005-0000-0000-000001000000}"/>
    <cellStyle name="Millares 2 5" xfId="3" xr:uid="{00000000-0005-0000-0000-000002000000}"/>
    <cellStyle name="Millares 3 3" xfId="7" xr:uid="{00000000-0005-0000-0000-000003000000}"/>
    <cellStyle name="Millares 5" xfId="17" xr:uid="{F8117739-7D96-47C5-B224-559457B25651}"/>
    <cellStyle name="Millares 6" xfId="19" xr:uid="{A731E9DD-7FC4-4937-8FD7-D0643ECC6525}"/>
    <cellStyle name="Normal" xfId="0" builtinId="0"/>
    <cellStyle name="Normal 10" xfId="11" xr:uid="{00000000-0005-0000-0000-000005000000}"/>
    <cellStyle name="Normal 2 10" xfId="15" xr:uid="{64DC0FD0-416A-4B2D-993E-1F994EC3075E}"/>
    <cellStyle name="Normal 2 10 2" xfId="12" xr:uid="{00000000-0005-0000-0000-000006000000}"/>
    <cellStyle name="Normal 2 2" xfId="14" xr:uid="{CB94E57B-3629-47E4-90D8-7FF1DE359577}"/>
    <cellStyle name="Normal 3 2 2" xfId="16" xr:uid="{8D3F9F5B-7F1A-415F-9917-312DEBC84C36}"/>
    <cellStyle name="Normal 3 3" xfId="9" xr:uid="{00000000-0005-0000-0000-000007000000}"/>
    <cellStyle name="Normal 4 3" xfId="5" xr:uid="{00000000-0005-0000-0000-000008000000}"/>
    <cellStyle name="Normal 5 3" xfId="8" xr:uid="{00000000-0005-0000-0000-000009000000}"/>
    <cellStyle name="Normal 7" xfId="4" xr:uid="{00000000-0005-0000-0000-00000A000000}"/>
    <cellStyle name="Normal 7 2" xfId="18" xr:uid="{AE90B96E-8A28-46E9-86B0-E9C7B0952B4A}"/>
    <cellStyle name="Normal_1990 - 1997" xfId="6" xr:uid="{00000000-0005-0000-0000-00000B000000}"/>
    <cellStyle name="Normal_BALACOME 2007" xfId="1" xr:uid="{00000000-0005-0000-0000-00000C000000}"/>
    <cellStyle name="Porcentaje 3" xfId="13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163285</xdr:colOff>
      <xdr:row>2</xdr:row>
      <xdr:rowOff>54429</xdr:rowOff>
    </xdr:from>
    <xdr:to>
      <xdr:col>1</xdr:col>
      <xdr:colOff>2558143</xdr:colOff>
      <xdr:row>3</xdr:row>
      <xdr:rowOff>312965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E2D3D3D-FC52-45DE-96CD-6F7A7D5B39A6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8800"/>
        <a:stretch/>
      </xdr:blipFill>
      <xdr:spPr bwMode="auto">
        <a:xfrm>
          <a:off x="680356" y="544286"/>
          <a:ext cx="2394858" cy="54428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15</xdr:col>
      <xdr:colOff>884464</xdr:colOff>
      <xdr:row>2</xdr:row>
      <xdr:rowOff>258536</xdr:rowOff>
    </xdr:from>
    <xdr:to>
      <xdr:col>19</xdr:col>
      <xdr:colOff>675218</xdr:colOff>
      <xdr:row>3</xdr:row>
      <xdr:rowOff>247130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2D91A0B-8519-457C-8DC4-2D6A0A709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152178" y="748393"/>
          <a:ext cx="3505504" cy="2743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53"/>
  <sheetViews>
    <sheetView tabSelected="1" zoomScale="70" zoomScaleNormal="70" workbookViewId="0">
      <selection activeCell="B3" sqref="B3:T3"/>
    </sheetView>
  </sheetViews>
  <sheetFormatPr baseColWidth="10" defaultColWidth="11.42578125" defaultRowHeight="15" x14ac:dyDescent="0.25"/>
  <cols>
    <col min="1" max="1" width="7.7109375" style="1" customWidth="1"/>
    <col min="2" max="2" width="119.7109375" style="1" customWidth="1"/>
    <col min="3" max="3" width="11.28515625" style="1" customWidth="1"/>
    <col min="4" max="5" width="15.28515625" style="1" bestFit="1" customWidth="1"/>
    <col min="6" max="6" width="15.7109375" style="1" bestFit="1" customWidth="1"/>
    <col min="7" max="7" width="15.28515625" style="1" bestFit="1" customWidth="1"/>
    <col min="8" max="8" width="15.140625" style="1" customWidth="1"/>
    <col min="9" max="12" width="7.85546875" style="1" bestFit="1" customWidth="1"/>
    <col min="13" max="14" width="13.5703125" style="1" bestFit="1" customWidth="1"/>
    <col min="15" max="16" width="14.28515625" style="1" bestFit="1" customWidth="1"/>
    <col min="17" max="18" width="13.5703125" style="1" bestFit="1" customWidth="1"/>
    <col min="19" max="20" width="14" style="1" bestFit="1" customWidth="1"/>
    <col min="21" max="16384" width="11.42578125" style="1"/>
  </cols>
  <sheetData>
    <row r="1" spans="2:20" s="27" customFormat="1" ht="16.5" customHeight="1" x14ac:dyDescent="0.25">
      <c r="M1" s="28"/>
      <c r="N1" s="28"/>
      <c r="O1" s="28"/>
      <c r="P1" s="28"/>
    </row>
    <row r="2" spans="2:20" s="27" customFormat="1" ht="22.5" x14ac:dyDescent="0.25">
      <c r="B2" s="51" t="s">
        <v>154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</row>
    <row r="3" spans="2:20" s="27" customFormat="1" ht="22.5" x14ac:dyDescent="0.3">
      <c r="B3" s="52" t="s">
        <v>18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2:20" s="27" customFormat="1" ht="27.75" x14ac:dyDescent="0.35">
      <c r="B4" s="53" t="s">
        <v>17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</row>
    <row r="5" spans="2:20" s="27" customFormat="1" ht="23.25" x14ac:dyDescent="0.35">
      <c r="B5" s="54" t="s">
        <v>19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</row>
    <row r="6" spans="2:20" s="27" customFormat="1" ht="12" customHeight="1" x14ac:dyDescent="0.25">
      <c r="B6" s="29"/>
      <c r="G6" s="29"/>
      <c r="H6" s="29"/>
      <c r="I6" s="29"/>
      <c r="J6" s="29"/>
      <c r="K6" s="29"/>
      <c r="L6" s="29"/>
      <c r="M6" s="28"/>
      <c r="N6" s="28"/>
      <c r="O6" s="28"/>
      <c r="P6" s="28"/>
    </row>
    <row r="7" spans="2:20" s="27" customFormat="1" ht="15" customHeight="1" x14ac:dyDescent="0.25">
      <c r="B7" s="57" t="s">
        <v>20</v>
      </c>
      <c r="C7" s="56" t="s">
        <v>5</v>
      </c>
      <c r="D7" s="56"/>
      <c r="E7" s="56"/>
      <c r="F7" s="56"/>
      <c r="G7" s="56"/>
      <c r="H7" s="58" t="s">
        <v>153</v>
      </c>
      <c r="I7" s="58"/>
      <c r="J7" s="58"/>
      <c r="K7" s="58"/>
      <c r="L7" s="59"/>
      <c r="M7" s="59" t="s">
        <v>0</v>
      </c>
      <c r="N7" s="60"/>
      <c r="O7" s="60"/>
      <c r="P7" s="61"/>
      <c r="Q7" s="58" t="s">
        <v>1</v>
      </c>
      <c r="R7" s="58"/>
      <c r="S7" s="58"/>
      <c r="T7" s="58"/>
    </row>
    <row r="8" spans="2:20" s="27" customFormat="1" ht="15" customHeight="1" x14ac:dyDescent="0.25">
      <c r="B8" s="57"/>
      <c r="C8" s="13">
        <v>2020</v>
      </c>
      <c r="D8" s="13">
        <v>2021</v>
      </c>
      <c r="E8" s="13">
        <v>2022</v>
      </c>
      <c r="F8" s="13">
        <v>2023</v>
      </c>
      <c r="G8" s="2" t="s">
        <v>9</v>
      </c>
      <c r="H8" s="38">
        <v>2020</v>
      </c>
      <c r="I8" s="38">
        <v>2021</v>
      </c>
      <c r="J8" s="38">
        <v>2022</v>
      </c>
      <c r="K8" s="38">
        <v>2023</v>
      </c>
      <c r="L8" s="39">
        <v>2024</v>
      </c>
      <c r="M8" s="13" t="s">
        <v>7</v>
      </c>
      <c r="N8" s="13" t="s">
        <v>6</v>
      </c>
      <c r="O8" s="13" t="s">
        <v>2</v>
      </c>
      <c r="P8" s="13" t="s">
        <v>3</v>
      </c>
      <c r="Q8" s="13" t="s">
        <v>7</v>
      </c>
      <c r="R8" s="13" t="s">
        <v>6</v>
      </c>
      <c r="S8" s="13" t="s">
        <v>2</v>
      </c>
      <c r="T8" s="13" t="s">
        <v>3</v>
      </c>
    </row>
    <row r="9" spans="2:20" s="27" customFormat="1" ht="15" customHeight="1" x14ac:dyDescent="0.25">
      <c r="B9" s="32"/>
      <c r="C9" s="36"/>
      <c r="D9" s="6"/>
      <c r="E9" s="12"/>
      <c r="F9" s="12"/>
      <c r="G9" s="12"/>
      <c r="H9" s="40"/>
      <c r="I9" s="41"/>
      <c r="J9" s="41"/>
      <c r="K9" s="41"/>
      <c r="L9" s="42"/>
      <c r="M9" s="12"/>
      <c r="N9" s="12"/>
      <c r="O9" s="6"/>
      <c r="P9" s="37"/>
      <c r="Q9" s="32"/>
      <c r="R9" s="12"/>
      <c r="T9" s="43"/>
    </row>
    <row r="10" spans="2:20" s="27" customFormat="1" x14ac:dyDescent="0.25">
      <c r="B10" s="33" t="s">
        <v>21</v>
      </c>
      <c r="C10" s="16" t="s">
        <v>8</v>
      </c>
      <c r="D10" s="7">
        <v>619980.30451711849</v>
      </c>
      <c r="E10" s="7">
        <v>955629.52102036856</v>
      </c>
      <c r="F10" s="7">
        <v>992947.12738445227</v>
      </c>
      <c r="G10" s="7">
        <v>833950.77819503506</v>
      </c>
      <c r="H10" s="16" t="s">
        <v>8</v>
      </c>
      <c r="I10" s="7">
        <f>+SUM(I11:I41)</f>
        <v>99.999999999999986</v>
      </c>
      <c r="J10" s="7">
        <f>+SUM(J11:J41)</f>
        <v>99.999999999999957</v>
      </c>
      <c r="K10" s="7">
        <f>+SUM(K11:K41)</f>
        <v>100</v>
      </c>
      <c r="L10" s="17">
        <f>+SUM(L11:L41)</f>
        <v>100</v>
      </c>
      <c r="M10" s="8" t="s">
        <v>8</v>
      </c>
      <c r="N10" s="8">
        <f t="shared" ref="N10:P25" si="0">+E10-D10</f>
        <v>335649.21650325006</v>
      </c>
      <c r="O10" s="8">
        <f t="shared" si="0"/>
        <v>37317.606364083709</v>
      </c>
      <c r="P10" s="23">
        <f t="shared" si="0"/>
        <v>-158996.3491894172</v>
      </c>
      <c r="Q10" s="24" t="s">
        <v>8</v>
      </c>
      <c r="R10" s="14">
        <f t="shared" ref="R10:R73" si="1">+(E10/D10-1)*100</f>
        <v>54.138690222534706</v>
      </c>
      <c r="S10" s="30">
        <f t="shared" ref="S10:S73" si="2">+(F10/E10-1)*100</f>
        <v>3.9050286270183365</v>
      </c>
      <c r="T10" s="44">
        <f t="shared" ref="T10:T73" si="3">+(G10/F10-1)*100</f>
        <v>-16.012569532099221</v>
      </c>
    </row>
    <row r="11" spans="2:20" s="27" customFormat="1" x14ac:dyDescent="0.25">
      <c r="B11" s="34" t="s">
        <v>12</v>
      </c>
      <c r="C11" s="18" t="s">
        <v>8</v>
      </c>
      <c r="D11" s="9">
        <v>312312.71686657204</v>
      </c>
      <c r="E11" s="9">
        <v>638569.666935427</v>
      </c>
      <c r="F11" s="9">
        <v>684913.6504149636</v>
      </c>
      <c r="G11" s="9">
        <v>506172.21851806692</v>
      </c>
      <c r="H11" s="18" t="s">
        <v>8</v>
      </c>
      <c r="I11" s="9">
        <f>+(D11/D$10)*100</f>
        <v>50.374619095331063</v>
      </c>
      <c r="J11" s="9">
        <f>+(E11/E$10)*100</f>
        <v>66.821885771548523</v>
      </c>
      <c r="K11" s="9">
        <f>+(F11/F$10)*100</f>
        <v>68.977857080780552</v>
      </c>
      <c r="L11" s="19">
        <f>+(G11/G$10)*100</f>
        <v>60.695694728363094</v>
      </c>
      <c r="M11" s="9" t="s">
        <v>8</v>
      </c>
      <c r="N11" s="9">
        <f t="shared" si="0"/>
        <v>326256.95006885496</v>
      </c>
      <c r="O11" s="9">
        <f t="shared" si="0"/>
        <v>46343.983479536604</v>
      </c>
      <c r="P11" s="19">
        <f t="shared" si="0"/>
        <v>-178741.43189689668</v>
      </c>
      <c r="Q11" s="45" t="s">
        <v>8</v>
      </c>
      <c r="R11" s="31">
        <f t="shared" si="1"/>
        <v>104.46483042451335</v>
      </c>
      <c r="S11" s="30">
        <f t="shared" si="2"/>
        <v>7.2574670986091494</v>
      </c>
      <c r="T11" s="44">
        <f t="shared" si="3"/>
        <v>-26.096929414182934</v>
      </c>
    </row>
    <row r="12" spans="2:20" s="27" customFormat="1" x14ac:dyDescent="0.25">
      <c r="B12" s="34" t="s">
        <v>11</v>
      </c>
      <c r="C12" s="18" t="s">
        <v>8</v>
      </c>
      <c r="D12" s="9">
        <v>89495.713698487962</v>
      </c>
      <c r="E12" s="9">
        <v>105159.37889648299</v>
      </c>
      <c r="F12" s="9">
        <v>103247.82459149799</v>
      </c>
      <c r="G12" s="9">
        <v>100257.61067739299</v>
      </c>
      <c r="H12" s="18" t="s">
        <v>8</v>
      </c>
      <c r="I12" s="9">
        <f t="shared" ref="I12:L41" si="4">+(D12/D$10)*100</f>
        <v>14.435251095305862</v>
      </c>
      <c r="J12" s="9">
        <f t="shared" si="4"/>
        <v>11.004199491890915</v>
      </c>
      <c r="K12" s="9">
        <f t="shared" si="4"/>
        <v>10.398119068380383</v>
      </c>
      <c r="L12" s="19">
        <f t="shared" si="4"/>
        <v>12.022005770458776</v>
      </c>
      <c r="M12" s="9" t="s">
        <v>8</v>
      </c>
      <c r="N12" s="9">
        <f t="shared" si="0"/>
        <v>15663.665197995026</v>
      </c>
      <c r="O12" s="9">
        <f t="shared" si="0"/>
        <v>-1911.5543049849948</v>
      </c>
      <c r="P12" s="19">
        <f t="shared" si="0"/>
        <v>-2990.2139141049993</v>
      </c>
      <c r="Q12" s="45" t="s">
        <v>8</v>
      </c>
      <c r="R12" s="31">
        <f t="shared" si="1"/>
        <v>17.502140103341812</v>
      </c>
      <c r="S12" s="30">
        <f t="shared" si="2"/>
        <v>-1.8177687288042033</v>
      </c>
      <c r="T12" s="44">
        <f t="shared" si="3"/>
        <v>-2.8961519779577283</v>
      </c>
    </row>
    <row r="13" spans="2:20" s="27" customFormat="1" x14ac:dyDescent="0.25">
      <c r="B13" s="34" t="s">
        <v>22</v>
      </c>
      <c r="C13" s="18" t="s">
        <v>8</v>
      </c>
      <c r="D13" s="9">
        <v>71802.573337373004</v>
      </c>
      <c r="E13" s="9">
        <v>70898.466171991997</v>
      </c>
      <c r="F13" s="9">
        <v>47138.144512102997</v>
      </c>
      <c r="G13" s="9">
        <v>45978.167799484007</v>
      </c>
      <c r="H13" s="18" t="s">
        <v>8</v>
      </c>
      <c r="I13" s="9">
        <f t="shared" si="4"/>
        <v>11.581428121865512</v>
      </c>
      <c r="J13" s="9">
        <f t="shared" si="4"/>
        <v>7.4190326494194654</v>
      </c>
      <c r="K13" s="9">
        <f t="shared" si="4"/>
        <v>4.7472965288968414</v>
      </c>
      <c r="L13" s="19">
        <f t="shared" si="4"/>
        <v>5.5132951490251081</v>
      </c>
      <c r="M13" s="9" t="s">
        <v>8</v>
      </c>
      <c r="N13" s="9">
        <f t="shared" si="0"/>
        <v>-904.10716538100678</v>
      </c>
      <c r="O13" s="9">
        <f t="shared" si="0"/>
        <v>-23760.321659888999</v>
      </c>
      <c r="P13" s="19">
        <f t="shared" si="0"/>
        <v>-1159.9767126189909</v>
      </c>
      <c r="Q13" s="45" t="s">
        <v>8</v>
      </c>
      <c r="R13" s="31">
        <f t="shared" si="1"/>
        <v>-1.2591570515626982</v>
      </c>
      <c r="S13" s="30">
        <f t="shared" si="2"/>
        <v>-33.513167410771672</v>
      </c>
      <c r="T13" s="44">
        <f t="shared" si="3"/>
        <v>-2.4608026570098862</v>
      </c>
    </row>
    <row r="14" spans="2:20" s="27" customFormat="1" x14ac:dyDescent="0.25">
      <c r="B14" s="34" t="s">
        <v>23</v>
      </c>
      <c r="C14" s="18" t="s">
        <v>8</v>
      </c>
      <c r="D14" s="9">
        <v>44485.821140000007</v>
      </c>
      <c r="E14" s="9">
        <v>41194.006040000007</v>
      </c>
      <c r="F14" s="9">
        <v>52804.433893829999</v>
      </c>
      <c r="G14" s="9">
        <v>68332.07243</v>
      </c>
      <c r="H14" s="18" t="s">
        <v>8</v>
      </c>
      <c r="I14" s="9">
        <f t="shared" si="4"/>
        <v>7.1753603809476649</v>
      </c>
      <c r="J14" s="9">
        <f t="shared" si="4"/>
        <v>4.3106669618175166</v>
      </c>
      <c r="K14" s="9">
        <f t="shared" si="4"/>
        <v>5.3179502148239779</v>
      </c>
      <c r="L14" s="19">
        <f t="shared" si="4"/>
        <v>8.1937776445145616</v>
      </c>
      <c r="M14" s="9" t="s">
        <v>8</v>
      </c>
      <c r="N14" s="9">
        <f t="shared" si="0"/>
        <v>-3291.8150999999998</v>
      </c>
      <c r="O14" s="9">
        <f t="shared" si="0"/>
        <v>11610.427853829991</v>
      </c>
      <c r="P14" s="19">
        <f t="shared" si="0"/>
        <v>15527.638536170001</v>
      </c>
      <c r="Q14" s="45" t="s">
        <v>8</v>
      </c>
      <c r="R14" s="31">
        <f t="shared" si="1"/>
        <v>-7.3996950391011733</v>
      </c>
      <c r="S14" s="30">
        <f t="shared" si="2"/>
        <v>28.184750574042461</v>
      </c>
      <c r="T14" s="44">
        <f t="shared" si="3"/>
        <v>29.405936947246293</v>
      </c>
    </row>
    <row r="15" spans="2:20" s="27" customFormat="1" x14ac:dyDescent="0.25">
      <c r="B15" s="34" t="s">
        <v>13</v>
      </c>
      <c r="C15" s="18" t="s">
        <v>8</v>
      </c>
      <c r="D15" s="9">
        <v>40429.711090598415</v>
      </c>
      <c r="E15" s="9">
        <v>41066.993080857515</v>
      </c>
      <c r="F15" s="9">
        <v>37362.502321380758</v>
      </c>
      <c r="G15" s="9">
        <v>35121.001449769996</v>
      </c>
      <c r="H15" s="18" t="s">
        <v>8</v>
      </c>
      <c r="I15" s="9">
        <f t="shared" si="4"/>
        <v>6.5211282997268336</v>
      </c>
      <c r="J15" s="9">
        <f t="shared" si="4"/>
        <v>4.2973759367551185</v>
      </c>
      <c r="K15" s="9">
        <f t="shared" si="4"/>
        <v>3.7627887015291837</v>
      </c>
      <c r="L15" s="19">
        <f t="shared" si="4"/>
        <v>4.2113998053679245</v>
      </c>
      <c r="M15" s="9" t="s">
        <v>8</v>
      </c>
      <c r="N15" s="9">
        <f t="shared" si="0"/>
        <v>637.28199025909998</v>
      </c>
      <c r="O15" s="9">
        <f t="shared" si="0"/>
        <v>-3704.4907594767574</v>
      </c>
      <c r="P15" s="19">
        <f t="shared" si="0"/>
        <v>-2241.5008716107623</v>
      </c>
      <c r="Q15" s="45" t="s">
        <v>8</v>
      </c>
      <c r="R15" s="31">
        <f t="shared" si="1"/>
        <v>1.5762714426304614</v>
      </c>
      <c r="S15" s="30">
        <f t="shared" si="2"/>
        <v>-9.0206038513287794</v>
      </c>
      <c r="T15" s="44">
        <f t="shared" si="3"/>
        <v>-5.9993328399957306</v>
      </c>
    </row>
    <row r="16" spans="2:20" s="27" customFormat="1" x14ac:dyDescent="0.25">
      <c r="B16" s="34" t="s">
        <v>24</v>
      </c>
      <c r="C16" s="18" t="s">
        <v>8</v>
      </c>
      <c r="D16" s="9">
        <v>8537.9676606630019</v>
      </c>
      <c r="E16" s="9">
        <v>9910.8515659999994</v>
      </c>
      <c r="F16" s="9">
        <v>13958.323167229999</v>
      </c>
      <c r="G16" s="9">
        <v>5140.7301140950003</v>
      </c>
      <c r="H16" s="18" t="s">
        <v>8</v>
      </c>
      <c r="I16" s="9">
        <f t="shared" si="4"/>
        <v>1.3771353055018309</v>
      </c>
      <c r="J16" s="9">
        <f t="shared" si="4"/>
        <v>1.0371018630125342</v>
      </c>
      <c r="K16" s="9">
        <f t="shared" si="4"/>
        <v>1.4057468703291363</v>
      </c>
      <c r="L16" s="19">
        <f t="shared" si="4"/>
        <v>0.61643087919665496</v>
      </c>
      <c r="M16" s="9" t="s">
        <v>8</v>
      </c>
      <c r="N16" s="9">
        <f t="shared" si="0"/>
        <v>1372.8839053369975</v>
      </c>
      <c r="O16" s="9">
        <f t="shared" si="0"/>
        <v>4047.4716012299996</v>
      </c>
      <c r="P16" s="19">
        <f t="shared" si="0"/>
        <v>-8817.5930531349986</v>
      </c>
      <c r="Q16" s="45" t="s">
        <v>8</v>
      </c>
      <c r="R16" s="31">
        <f t="shared" si="1"/>
        <v>16.079750590556685</v>
      </c>
      <c r="S16" s="30">
        <f t="shared" si="2"/>
        <v>40.838787406676417</v>
      </c>
      <c r="T16" s="44">
        <f t="shared" si="3"/>
        <v>-63.17086191152309</v>
      </c>
    </row>
    <row r="17" spans="2:20" s="27" customFormat="1" x14ac:dyDescent="0.25">
      <c r="B17" s="34" t="s">
        <v>25</v>
      </c>
      <c r="C17" s="18" t="s">
        <v>8</v>
      </c>
      <c r="D17" s="9">
        <v>15760.798756890001</v>
      </c>
      <c r="E17" s="9">
        <v>13602.349819999999</v>
      </c>
      <c r="F17" s="9">
        <v>13788.049859999999</v>
      </c>
      <c r="G17" s="9">
        <v>13449.940793143</v>
      </c>
      <c r="H17" s="18" t="s">
        <v>8</v>
      </c>
      <c r="I17" s="9">
        <f t="shared" si="4"/>
        <v>2.5421450717157135</v>
      </c>
      <c r="J17" s="9">
        <f t="shared" si="4"/>
        <v>1.4233915467027598</v>
      </c>
      <c r="K17" s="9">
        <f t="shared" si="4"/>
        <v>1.3885985950046966</v>
      </c>
      <c r="L17" s="19">
        <f t="shared" si="4"/>
        <v>1.6127979186317729</v>
      </c>
      <c r="M17" s="9" t="s">
        <v>8</v>
      </c>
      <c r="N17" s="9">
        <f t="shared" si="0"/>
        <v>-2158.4489368900013</v>
      </c>
      <c r="O17" s="9">
        <f t="shared" si="0"/>
        <v>185.70003999999972</v>
      </c>
      <c r="P17" s="19">
        <f t="shared" si="0"/>
        <v>-338.10906685699956</v>
      </c>
      <c r="Q17" s="45" t="s">
        <v>8</v>
      </c>
      <c r="R17" s="31">
        <f t="shared" si="1"/>
        <v>-13.695047885478594</v>
      </c>
      <c r="S17" s="30">
        <f t="shared" si="2"/>
        <v>1.3652055891619552</v>
      </c>
      <c r="T17" s="44">
        <f t="shared" si="3"/>
        <v>-2.452189180413944</v>
      </c>
    </row>
    <row r="18" spans="2:20" s="27" customFormat="1" x14ac:dyDescent="0.25">
      <c r="B18" s="34" t="s">
        <v>26</v>
      </c>
      <c r="C18" s="18" t="s">
        <v>8</v>
      </c>
      <c r="D18" s="9">
        <v>5536.0807056549984</v>
      </c>
      <c r="E18" s="9">
        <v>4439.5050970839984</v>
      </c>
      <c r="F18" s="9">
        <v>6149.9102537440003</v>
      </c>
      <c r="G18" s="9">
        <v>5312.2845635470003</v>
      </c>
      <c r="H18" s="18" t="s">
        <v>8</v>
      </c>
      <c r="I18" s="9">
        <f t="shared" si="4"/>
        <v>0.89294460893670857</v>
      </c>
      <c r="J18" s="9">
        <f t="shared" si="4"/>
        <v>0.46456341076024316</v>
      </c>
      <c r="K18" s="9">
        <f t="shared" si="4"/>
        <v>0.61935928753262404</v>
      </c>
      <c r="L18" s="19">
        <f t="shared" si="4"/>
        <v>0.63700217116466595</v>
      </c>
      <c r="M18" s="9" t="s">
        <v>8</v>
      </c>
      <c r="N18" s="9">
        <f t="shared" si="0"/>
        <v>-1096.575608571</v>
      </c>
      <c r="O18" s="9">
        <f t="shared" si="0"/>
        <v>1710.4051566600019</v>
      </c>
      <c r="P18" s="19">
        <f t="shared" si="0"/>
        <v>-837.62569019700004</v>
      </c>
      <c r="Q18" s="45" t="s">
        <v>8</v>
      </c>
      <c r="R18" s="31">
        <f t="shared" si="1"/>
        <v>-19.807796650270461</v>
      </c>
      <c r="S18" s="30">
        <f t="shared" si="2"/>
        <v>38.526933053493906</v>
      </c>
      <c r="T18" s="44">
        <f t="shared" si="3"/>
        <v>-13.620128678903276</v>
      </c>
    </row>
    <row r="19" spans="2:20" s="27" customFormat="1" x14ac:dyDescent="0.25">
      <c r="B19" s="34" t="s">
        <v>27</v>
      </c>
      <c r="C19" s="18" t="s">
        <v>8</v>
      </c>
      <c r="D19" s="9">
        <v>3184.14815</v>
      </c>
      <c r="E19" s="9">
        <v>3269.3381100000001</v>
      </c>
      <c r="F19" s="9">
        <v>3024.2855500000005</v>
      </c>
      <c r="G19" s="9">
        <v>2391.2247400000001</v>
      </c>
      <c r="H19" s="18" t="s">
        <v>8</v>
      </c>
      <c r="I19" s="9">
        <f t="shared" si="4"/>
        <v>0.51358859737972229</v>
      </c>
      <c r="J19" s="9">
        <f t="shared" si="4"/>
        <v>0.34211355322187836</v>
      </c>
      <c r="K19" s="9">
        <f t="shared" si="4"/>
        <v>0.30457669563598511</v>
      </c>
      <c r="L19" s="19">
        <f t="shared" si="4"/>
        <v>0.28673451749460055</v>
      </c>
      <c r="M19" s="9" t="s">
        <v>8</v>
      </c>
      <c r="N19" s="9">
        <f t="shared" si="0"/>
        <v>85.189960000000156</v>
      </c>
      <c r="O19" s="9">
        <f t="shared" si="0"/>
        <v>-245.05255999999963</v>
      </c>
      <c r="P19" s="19">
        <f t="shared" si="0"/>
        <v>-633.0608100000004</v>
      </c>
      <c r="Q19" s="45" t="s">
        <v>8</v>
      </c>
      <c r="R19" s="31">
        <f t="shared" si="1"/>
        <v>2.6754395834251765</v>
      </c>
      <c r="S19" s="30">
        <f t="shared" si="2"/>
        <v>-7.4954792607852871</v>
      </c>
      <c r="T19" s="44">
        <f t="shared" si="3"/>
        <v>-20.932573976025527</v>
      </c>
    </row>
    <row r="20" spans="2:20" s="27" customFormat="1" x14ac:dyDescent="0.25">
      <c r="B20" s="34" t="s">
        <v>28</v>
      </c>
      <c r="C20" s="18" t="s">
        <v>8</v>
      </c>
      <c r="D20" s="9">
        <v>1086.9733099999999</v>
      </c>
      <c r="E20" s="9">
        <v>1660.3895400000001</v>
      </c>
      <c r="F20" s="9">
        <v>1723.5555999999999</v>
      </c>
      <c r="G20" s="9">
        <v>129.453</v>
      </c>
      <c r="H20" s="18" t="s">
        <v>8</v>
      </c>
      <c r="I20" s="9">
        <f t="shared" si="4"/>
        <v>0.17532384530289336</v>
      </c>
      <c r="J20" s="9">
        <f t="shared" si="4"/>
        <v>0.17374824693853405</v>
      </c>
      <c r="K20" s="9">
        <f t="shared" si="4"/>
        <v>0.17357979619116903</v>
      </c>
      <c r="L20" s="19">
        <f t="shared" si="4"/>
        <v>1.5522858588870456E-2</v>
      </c>
      <c r="M20" s="9" t="s">
        <v>8</v>
      </c>
      <c r="N20" s="9">
        <f t="shared" si="0"/>
        <v>573.41623000000027</v>
      </c>
      <c r="O20" s="9">
        <f t="shared" si="0"/>
        <v>63.166059999999788</v>
      </c>
      <c r="P20" s="19">
        <f t="shared" si="0"/>
        <v>-1594.1025999999999</v>
      </c>
      <c r="Q20" s="45" t="s">
        <v>8</v>
      </c>
      <c r="R20" s="31">
        <f t="shared" si="1"/>
        <v>52.753478371975881</v>
      </c>
      <c r="S20" s="30">
        <f t="shared" si="2"/>
        <v>3.804291612195998</v>
      </c>
      <c r="T20" s="44">
        <f t="shared" si="3"/>
        <v>-92.48918920863359</v>
      </c>
    </row>
    <row r="21" spans="2:20" s="27" customFormat="1" x14ac:dyDescent="0.25">
      <c r="B21" s="34" t="s">
        <v>29</v>
      </c>
      <c r="C21" s="18" t="s">
        <v>8</v>
      </c>
      <c r="D21" s="9">
        <v>2649.1708000000003</v>
      </c>
      <c r="E21" s="9">
        <v>2764.4773</v>
      </c>
      <c r="F21" s="9">
        <v>3950.9867600000002</v>
      </c>
      <c r="G21" s="9">
        <v>4297.8445899999997</v>
      </c>
      <c r="H21" s="18" t="s">
        <v>8</v>
      </c>
      <c r="I21" s="9">
        <f t="shared" si="4"/>
        <v>0.42729918687712976</v>
      </c>
      <c r="J21" s="9">
        <f t="shared" si="4"/>
        <v>0.28928337176610486</v>
      </c>
      <c r="K21" s="9">
        <f t="shared" si="4"/>
        <v>0.39790504962811024</v>
      </c>
      <c r="L21" s="19">
        <f t="shared" si="4"/>
        <v>0.51535950350715642</v>
      </c>
      <c r="M21" s="9" t="s">
        <v>8</v>
      </c>
      <c r="N21" s="9">
        <f t="shared" si="0"/>
        <v>115.30649999999969</v>
      </c>
      <c r="O21" s="9">
        <f t="shared" si="0"/>
        <v>1186.5094600000002</v>
      </c>
      <c r="P21" s="19">
        <f t="shared" si="0"/>
        <v>346.85782999999947</v>
      </c>
      <c r="Q21" s="45" t="s">
        <v>8</v>
      </c>
      <c r="R21" s="31">
        <f t="shared" si="1"/>
        <v>4.3525506169703965</v>
      </c>
      <c r="S21" s="30">
        <f t="shared" si="2"/>
        <v>42.919848175277117</v>
      </c>
      <c r="T21" s="44">
        <f t="shared" si="3"/>
        <v>8.7790177763086064</v>
      </c>
    </row>
    <row r="22" spans="2:20" s="27" customFormat="1" x14ac:dyDescent="0.25">
      <c r="B22" s="34" t="s">
        <v>30</v>
      </c>
      <c r="C22" s="18" t="s">
        <v>8</v>
      </c>
      <c r="D22" s="9">
        <v>10445.803272595</v>
      </c>
      <c r="E22" s="9">
        <v>6121.6017462190002</v>
      </c>
      <c r="F22" s="9">
        <v>8417.1177417109993</v>
      </c>
      <c r="G22" s="9">
        <v>12290.492021522001</v>
      </c>
      <c r="H22" s="18" t="s">
        <v>8</v>
      </c>
      <c r="I22" s="9">
        <f t="shared" si="4"/>
        <v>1.6848605022591612</v>
      </c>
      <c r="J22" s="9">
        <f t="shared" si="4"/>
        <v>0.64058315608361394</v>
      </c>
      <c r="K22" s="9">
        <f t="shared" si="4"/>
        <v>0.84769042676851769</v>
      </c>
      <c r="L22" s="19">
        <f t="shared" si="4"/>
        <v>1.4737670786905408</v>
      </c>
      <c r="M22" s="9" t="s">
        <v>8</v>
      </c>
      <c r="N22" s="9">
        <f t="shared" si="0"/>
        <v>-4324.2015263759995</v>
      </c>
      <c r="O22" s="9">
        <f t="shared" si="0"/>
        <v>2295.5159954919991</v>
      </c>
      <c r="P22" s="19">
        <f t="shared" si="0"/>
        <v>3873.3742798110015</v>
      </c>
      <c r="Q22" s="45" t="s">
        <v>8</v>
      </c>
      <c r="R22" s="31">
        <f t="shared" si="1"/>
        <v>-41.396543794010775</v>
      </c>
      <c r="S22" s="30">
        <f t="shared" si="2"/>
        <v>37.49861703940185</v>
      </c>
      <c r="T22" s="44">
        <f t="shared" si="3"/>
        <v>46.017822236423143</v>
      </c>
    </row>
    <row r="23" spans="2:20" s="27" customFormat="1" x14ac:dyDescent="0.25">
      <c r="B23" s="34" t="s">
        <v>31</v>
      </c>
      <c r="C23" s="18" t="s">
        <v>8</v>
      </c>
      <c r="D23" s="9">
        <v>2494.4045480820005</v>
      </c>
      <c r="E23" s="9">
        <v>2292.861527134</v>
      </c>
      <c r="F23" s="9">
        <v>1680.8719227020003</v>
      </c>
      <c r="G23" s="9">
        <v>2164.6502244829999</v>
      </c>
      <c r="H23" s="18" t="s">
        <v>8</v>
      </c>
      <c r="I23" s="9">
        <f t="shared" si="4"/>
        <v>0.402336095180444</v>
      </c>
      <c r="J23" s="9">
        <f t="shared" si="4"/>
        <v>0.23993205281957058</v>
      </c>
      <c r="K23" s="9">
        <f t="shared" si="4"/>
        <v>0.16928111037791393</v>
      </c>
      <c r="L23" s="19">
        <f t="shared" si="4"/>
        <v>0.25956570592428369</v>
      </c>
      <c r="M23" s="9" t="s">
        <v>8</v>
      </c>
      <c r="N23" s="9">
        <f t="shared" si="0"/>
        <v>-201.5430209480005</v>
      </c>
      <c r="O23" s="9">
        <f t="shared" si="0"/>
        <v>-611.98960443199962</v>
      </c>
      <c r="P23" s="19">
        <f t="shared" si="0"/>
        <v>483.77830178099953</v>
      </c>
      <c r="Q23" s="45" t="s">
        <v>8</v>
      </c>
      <c r="R23" s="31">
        <f t="shared" si="1"/>
        <v>-8.0798049018540823</v>
      </c>
      <c r="S23" s="30">
        <f t="shared" si="2"/>
        <v>-26.691084358546767</v>
      </c>
      <c r="T23" s="44">
        <f t="shared" si="3"/>
        <v>28.781389899316444</v>
      </c>
    </row>
    <row r="24" spans="2:20" s="27" customFormat="1" x14ac:dyDescent="0.25">
      <c r="B24" s="34" t="s">
        <v>32</v>
      </c>
      <c r="C24" s="18" t="s">
        <v>8</v>
      </c>
      <c r="D24" s="9">
        <v>623.66304000000014</v>
      </c>
      <c r="E24" s="9">
        <v>1352.9561899999999</v>
      </c>
      <c r="F24" s="9">
        <v>198.78369000000001</v>
      </c>
      <c r="G24" s="9">
        <v>593.18349999999998</v>
      </c>
      <c r="H24" s="18" t="s">
        <v>8</v>
      </c>
      <c r="I24" s="9">
        <f t="shared" si="4"/>
        <v>0.10059400846382531</v>
      </c>
      <c r="J24" s="9">
        <f t="shared" si="4"/>
        <v>0.14157747958177222</v>
      </c>
      <c r="K24" s="9">
        <f t="shared" si="4"/>
        <v>2.0019564437798541E-2</v>
      </c>
      <c r="L24" s="19">
        <f t="shared" si="4"/>
        <v>7.1129317881789056E-2</v>
      </c>
      <c r="M24" s="9" t="s">
        <v>8</v>
      </c>
      <c r="N24" s="9">
        <f t="shared" si="0"/>
        <v>729.29314999999974</v>
      </c>
      <c r="O24" s="9">
        <f t="shared" si="0"/>
        <v>-1154.1724999999999</v>
      </c>
      <c r="P24" s="19">
        <f t="shared" si="0"/>
        <v>394.39981</v>
      </c>
      <c r="Q24" s="45" t="s">
        <v>8</v>
      </c>
      <c r="R24" s="31">
        <f t="shared" si="1"/>
        <v>116.93704824964448</v>
      </c>
      <c r="S24" s="30">
        <f t="shared" si="2"/>
        <v>-85.307455520788139</v>
      </c>
      <c r="T24" s="44">
        <f t="shared" si="3"/>
        <v>198.40652419723165</v>
      </c>
    </row>
    <row r="25" spans="2:20" s="27" customFormat="1" x14ac:dyDescent="0.25">
      <c r="B25" s="34" t="s">
        <v>33</v>
      </c>
      <c r="C25" s="18" t="s">
        <v>8</v>
      </c>
      <c r="D25" s="9">
        <v>1797.8305300000002</v>
      </c>
      <c r="E25" s="9">
        <v>2365.1478500000003</v>
      </c>
      <c r="F25" s="9">
        <v>4241.9037999999991</v>
      </c>
      <c r="G25" s="9">
        <v>5785.2787000000017</v>
      </c>
      <c r="H25" s="18" t="s">
        <v>8</v>
      </c>
      <c r="I25" s="9">
        <f t="shared" si="4"/>
        <v>0.28998187795663433</v>
      </c>
      <c r="J25" s="9">
        <f t="shared" si="4"/>
        <v>0.24749631504420519</v>
      </c>
      <c r="K25" s="9">
        <f t="shared" si="4"/>
        <v>0.42720339109834654</v>
      </c>
      <c r="L25" s="19">
        <f t="shared" si="4"/>
        <v>0.69371944379276129</v>
      </c>
      <c r="M25" s="9" t="s">
        <v>8</v>
      </c>
      <c r="N25" s="9">
        <f t="shared" si="0"/>
        <v>567.31732000000011</v>
      </c>
      <c r="O25" s="9">
        <f t="shared" si="0"/>
        <v>1876.7559499999988</v>
      </c>
      <c r="P25" s="19">
        <f t="shared" si="0"/>
        <v>1543.3749000000025</v>
      </c>
      <c r="Q25" s="45" t="s">
        <v>8</v>
      </c>
      <c r="R25" s="31">
        <f t="shared" si="1"/>
        <v>31.55566170077222</v>
      </c>
      <c r="S25" s="30">
        <f t="shared" si="2"/>
        <v>79.350470627026496</v>
      </c>
      <c r="T25" s="44">
        <f t="shared" si="3"/>
        <v>36.384014649271457</v>
      </c>
    </row>
    <row r="26" spans="2:20" s="27" customFormat="1" x14ac:dyDescent="0.25">
      <c r="B26" s="34" t="s">
        <v>34</v>
      </c>
      <c r="C26" s="18" t="s">
        <v>8</v>
      </c>
      <c r="D26" s="9">
        <v>2865.1371400000003</v>
      </c>
      <c r="E26" s="9">
        <v>2234.0220599999998</v>
      </c>
      <c r="F26" s="9">
        <v>2083.8172899999995</v>
      </c>
      <c r="G26" s="9">
        <v>2209.74037</v>
      </c>
      <c r="H26" s="18" t="s">
        <v>8</v>
      </c>
      <c r="I26" s="9">
        <f t="shared" si="4"/>
        <v>0.46213357410306088</v>
      </c>
      <c r="J26" s="9">
        <f t="shared" si="4"/>
        <v>0.23377491076402016</v>
      </c>
      <c r="K26" s="9">
        <f t="shared" si="4"/>
        <v>0.20986185795099044</v>
      </c>
      <c r="L26" s="19">
        <f t="shared" si="4"/>
        <v>0.26497251729684346</v>
      </c>
      <c r="M26" s="9" t="s">
        <v>8</v>
      </c>
      <c r="N26" s="9">
        <f t="shared" ref="N26:N89" si="5">+E26-D26</f>
        <v>-631.11508000000049</v>
      </c>
      <c r="O26" s="9">
        <f t="shared" ref="O26:O89" si="6">+F26-E26</f>
        <v>-150.20477000000028</v>
      </c>
      <c r="P26" s="19">
        <f t="shared" ref="P26:P89" si="7">+G26-F26</f>
        <v>125.92308000000048</v>
      </c>
      <c r="Q26" s="45" t="s">
        <v>8</v>
      </c>
      <c r="R26" s="31">
        <f t="shared" si="1"/>
        <v>-22.027395170340803</v>
      </c>
      <c r="S26" s="30">
        <f t="shared" si="2"/>
        <v>-6.7235132852716877</v>
      </c>
      <c r="T26" s="44">
        <f t="shared" si="3"/>
        <v>6.0429040782169707</v>
      </c>
    </row>
    <row r="27" spans="2:20" s="27" customFormat="1" x14ac:dyDescent="0.25">
      <c r="B27" s="34" t="s">
        <v>35</v>
      </c>
      <c r="C27" s="18" t="s">
        <v>8</v>
      </c>
      <c r="D27" s="9">
        <v>1279.6055199999998</v>
      </c>
      <c r="E27" s="9">
        <v>1101.9660999999999</v>
      </c>
      <c r="F27" s="9">
        <v>172.196</v>
      </c>
      <c r="G27" s="9">
        <v>20.035600000000002</v>
      </c>
      <c r="H27" s="18" t="s">
        <v>8</v>
      </c>
      <c r="I27" s="9">
        <f t="shared" si="4"/>
        <v>0.20639454361322673</v>
      </c>
      <c r="J27" s="9">
        <f t="shared" si="4"/>
        <v>0.11531310782690986</v>
      </c>
      <c r="K27" s="9">
        <f t="shared" si="4"/>
        <v>1.7341910284144328E-2</v>
      </c>
      <c r="L27" s="19">
        <f t="shared" si="4"/>
        <v>2.4024919124560492E-3</v>
      </c>
      <c r="M27" s="9" t="s">
        <v>8</v>
      </c>
      <c r="N27" s="9">
        <f t="shared" si="5"/>
        <v>-177.63941999999997</v>
      </c>
      <c r="O27" s="9">
        <f t="shared" si="6"/>
        <v>-929.77009999999984</v>
      </c>
      <c r="P27" s="19">
        <f t="shared" si="7"/>
        <v>-152.16039999999998</v>
      </c>
      <c r="Q27" s="45" t="s">
        <v>8</v>
      </c>
      <c r="R27" s="31">
        <f t="shared" si="1"/>
        <v>-13.882358056723609</v>
      </c>
      <c r="S27" s="30">
        <f t="shared" si="2"/>
        <v>-84.373747976457707</v>
      </c>
      <c r="T27" s="44">
        <f t="shared" si="3"/>
        <v>-88.364654231224876</v>
      </c>
    </row>
    <row r="28" spans="2:20" s="27" customFormat="1" x14ac:dyDescent="0.25">
      <c r="B28" s="34" t="s">
        <v>36</v>
      </c>
      <c r="C28" s="18" t="s">
        <v>8</v>
      </c>
      <c r="D28" s="9">
        <v>1002.3347652819999</v>
      </c>
      <c r="E28" s="9">
        <v>888.42783747600004</v>
      </c>
      <c r="F28" s="9">
        <v>946.37158054700012</v>
      </c>
      <c r="G28" s="9">
        <v>1175.087998387</v>
      </c>
      <c r="H28" s="18" t="s">
        <v>8</v>
      </c>
      <c r="I28" s="9">
        <f t="shared" si="4"/>
        <v>0.16167203344672124</v>
      </c>
      <c r="J28" s="9">
        <f t="shared" si="4"/>
        <v>9.2967810007311802E-2</v>
      </c>
      <c r="K28" s="9">
        <f t="shared" si="4"/>
        <v>9.530936284994973E-2</v>
      </c>
      <c r="L28" s="19">
        <f t="shared" si="4"/>
        <v>0.14090615766679979</v>
      </c>
      <c r="M28" s="9" t="s">
        <v>8</v>
      </c>
      <c r="N28" s="9">
        <f t="shared" si="5"/>
        <v>-113.90692780599989</v>
      </c>
      <c r="O28" s="9">
        <f t="shared" si="6"/>
        <v>57.943743071000085</v>
      </c>
      <c r="P28" s="19">
        <f t="shared" si="7"/>
        <v>228.71641783999985</v>
      </c>
      <c r="Q28" s="45" t="s">
        <v>8</v>
      </c>
      <c r="R28" s="31">
        <f t="shared" si="1"/>
        <v>-11.364160134059897</v>
      </c>
      <c r="S28" s="30">
        <f t="shared" si="2"/>
        <v>6.5220539729615723</v>
      </c>
      <c r="T28" s="44">
        <f t="shared" si="3"/>
        <v>24.16771831924649</v>
      </c>
    </row>
    <row r="29" spans="2:20" s="27" customFormat="1" x14ac:dyDescent="0.25">
      <c r="B29" s="34" t="s">
        <v>37</v>
      </c>
      <c r="C29" s="18" t="s">
        <v>8</v>
      </c>
      <c r="D29" s="9">
        <v>3531.7589799999992</v>
      </c>
      <c r="E29" s="9">
        <v>6213.7509799999998</v>
      </c>
      <c r="F29" s="9">
        <v>4898.362689999999</v>
      </c>
      <c r="G29" s="9">
        <v>10127.82041</v>
      </c>
      <c r="H29" s="18" t="s">
        <v>8</v>
      </c>
      <c r="I29" s="9">
        <f t="shared" si="4"/>
        <v>0.56965664139133676</v>
      </c>
      <c r="J29" s="9">
        <f t="shared" si="4"/>
        <v>0.65022593414289864</v>
      </c>
      <c r="K29" s="9">
        <f t="shared" si="4"/>
        <v>0.49331556080965788</v>
      </c>
      <c r="L29" s="19">
        <f t="shared" si="4"/>
        <v>1.2144386305292731</v>
      </c>
      <c r="M29" s="9" t="s">
        <v>8</v>
      </c>
      <c r="N29" s="9">
        <f t="shared" si="5"/>
        <v>2681.9920000000006</v>
      </c>
      <c r="O29" s="9">
        <f t="shared" si="6"/>
        <v>-1315.3882900000008</v>
      </c>
      <c r="P29" s="19">
        <f t="shared" si="7"/>
        <v>5229.4577200000012</v>
      </c>
      <c r="Q29" s="45" t="s">
        <v>8</v>
      </c>
      <c r="R29" s="31">
        <f t="shared" si="1"/>
        <v>75.939270351908377</v>
      </c>
      <c r="S29" s="30">
        <f t="shared" si="2"/>
        <v>-21.168989459567953</v>
      </c>
      <c r="T29" s="44">
        <f t="shared" si="3"/>
        <v>106.75930001418502</v>
      </c>
    </row>
    <row r="30" spans="2:20" s="27" customFormat="1" x14ac:dyDescent="0.25">
      <c r="B30" s="34" t="s">
        <v>38</v>
      </c>
      <c r="C30" s="18" t="s">
        <v>8</v>
      </c>
      <c r="D30" s="9">
        <v>175.78558492000002</v>
      </c>
      <c r="E30" s="9">
        <v>30.366419740000001</v>
      </c>
      <c r="F30" s="9">
        <v>93.08126</v>
      </c>
      <c r="G30" s="9">
        <v>3774.5928299999996</v>
      </c>
      <c r="H30" s="18" t="s">
        <v>8</v>
      </c>
      <c r="I30" s="9">
        <f t="shared" si="4"/>
        <v>2.8353414397077243E-2</v>
      </c>
      <c r="J30" s="9">
        <f t="shared" si="4"/>
        <v>3.1776351684464931E-3</v>
      </c>
      <c r="K30" s="9">
        <f t="shared" si="4"/>
        <v>9.3742413299676645E-3</v>
      </c>
      <c r="L30" s="19">
        <f t="shared" si="4"/>
        <v>0.4526157812538476</v>
      </c>
      <c r="M30" s="9" t="s">
        <v>8</v>
      </c>
      <c r="N30" s="9">
        <f t="shared" si="5"/>
        <v>-145.41916518000002</v>
      </c>
      <c r="O30" s="9">
        <f t="shared" si="6"/>
        <v>62.714840260000003</v>
      </c>
      <c r="P30" s="19">
        <f t="shared" si="7"/>
        <v>3681.5115699999997</v>
      </c>
      <c r="Q30" s="45" t="s">
        <v>8</v>
      </c>
      <c r="R30" s="31">
        <f t="shared" si="1"/>
        <v>-82.725307223672658</v>
      </c>
      <c r="S30" s="30">
        <f t="shared" si="2"/>
        <v>206.52694916611858</v>
      </c>
      <c r="T30" s="44">
        <f t="shared" si="3"/>
        <v>3955.1587183069928</v>
      </c>
    </row>
    <row r="31" spans="2:20" s="27" customFormat="1" x14ac:dyDescent="0.25">
      <c r="B31" s="34" t="s">
        <v>39</v>
      </c>
      <c r="C31" s="18" t="s">
        <v>8</v>
      </c>
      <c r="D31" s="9">
        <v>29.262409999999999</v>
      </c>
      <c r="E31" s="9">
        <v>55.715161955999996</v>
      </c>
      <c r="F31" s="9">
        <v>56.163616779000016</v>
      </c>
      <c r="G31" s="9">
        <v>51.915231049999988</v>
      </c>
      <c r="H31" s="18" t="s">
        <v>8</v>
      </c>
      <c r="I31" s="9">
        <f t="shared" si="4"/>
        <v>4.7198934848086006E-3</v>
      </c>
      <c r="J31" s="9">
        <f t="shared" si="4"/>
        <v>5.8302051925426517E-3</v>
      </c>
      <c r="K31" s="9">
        <f t="shared" si="4"/>
        <v>5.6562545205143047E-3</v>
      </c>
      <c r="L31" s="19">
        <f t="shared" si="4"/>
        <v>6.2252152533945641E-3</v>
      </c>
      <c r="M31" s="9" t="s">
        <v>8</v>
      </c>
      <c r="N31" s="9">
        <f t="shared" si="5"/>
        <v>26.452751955999997</v>
      </c>
      <c r="O31" s="9">
        <f t="shared" si="6"/>
        <v>0.44845482300002004</v>
      </c>
      <c r="P31" s="19">
        <f t="shared" si="7"/>
        <v>-4.2483857290000273</v>
      </c>
      <c r="Q31" s="45" t="s">
        <v>8</v>
      </c>
      <c r="R31" s="31">
        <f t="shared" si="1"/>
        <v>90.398405175786948</v>
      </c>
      <c r="S31" s="30">
        <f t="shared" si="2"/>
        <v>0.80490625398195181</v>
      </c>
      <c r="T31" s="44">
        <f t="shared" si="3"/>
        <v>-7.5643022523231291</v>
      </c>
    </row>
    <row r="32" spans="2:20" s="27" customFormat="1" x14ac:dyDescent="0.25">
      <c r="B32" s="34" t="s">
        <v>40</v>
      </c>
      <c r="C32" s="18" t="s">
        <v>8</v>
      </c>
      <c r="D32" s="9">
        <v>20.11289</v>
      </c>
      <c r="E32" s="9">
        <v>14.20866</v>
      </c>
      <c r="F32" s="9">
        <v>6.0401600000000002</v>
      </c>
      <c r="G32" s="9">
        <v>4.84565</v>
      </c>
      <c r="H32" s="18" t="s">
        <v>8</v>
      </c>
      <c r="I32" s="9">
        <f t="shared" si="4"/>
        <v>3.2441175717130635E-3</v>
      </c>
      <c r="J32" s="9">
        <f t="shared" si="4"/>
        <v>1.4868377009564101E-3</v>
      </c>
      <c r="K32" s="9">
        <f t="shared" si="4"/>
        <v>6.0830630689375593E-4</v>
      </c>
      <c r="L32" s="19">
        <f t="shared" si="4"/>
        <v>5.8104748226120776E-4</v>
      </c>
      <c r="M32" s="9" t="s">
        <v>8</v>
      </c>
      <c r="N32" s="9">
        <f t="shared" si="5"/>
        <v>-5.9042300000000001</v>
      </c>
      <c r="O32" s="9">
        <f t="shared" si="6"/>
        <v>-8.1684999999999999</v>
      </c>
      <c r="P32" s="19">
        <f t="shared" si="7"/>
        <v>-1.1945100000000002</v>
      </c>
      <c r="Q32" s="45" t="s">
        <v>8</v>
      </c>
      <c r="R32" s="31">
        <f t="shared" si="1"/>
        <v>-29.355453144724596</v>
      </c>
      <c r="S32" s="30">
        <f t="shared" si="2"/>
        <v>-57.489587336173855</v>
      </c>
      <c r="T32" s="44">
        <f t="shared" si="3"/>
        <v>-19.776131758099126</v>
      </c>
    </row>
    <row r="33" spans="1:20" s="27" customFormat="1" x14ac:dyDescent="0.25">
      <c r="B33" s="34" t="s">
        <v>41</v>
      </c>
      <c r="C33" s="18" t="s">
        <v>8</v>
      </c>
      <c r="D33" s="9">
        <v>68.534999999999997</v>
      </c>
      <c r="E33" s="9">
        <v>312.69892999999996</v>
      </c>
      <c r="F33" s="9">
        <v>1564.2778579639998</v>
      </c>
      <c r="G33" s="9">
        <v>7487.0178432220018</v>
      </c>
      <c r="H33" s="18" t="s">
        <v>8</v>
      </c>
      <c r="I33" s="9">
        <f t="shared" si="4"/>
        <v>1.1054383421644269E-2</v>
      </c>
      <c r="J33" s="9">
        <f t="shared" si="4"/>
        <v>3.2721773775481244E-2</v>
      </c>
      <c r="K33" s="9">
        <f t="shared" si="4"/>
        <v>0.15753888750194631</v>
      </c>
      <c r="L33" s="19">
        <f t="shared" si="4"/>
        <v>0.89777694787053985</v>
      </c>
      <c r="M33" s="9" t="s">
        <v>8</v>
      </c>
      <c r="N33" s="9">
        <f t="shared" si="5"/>
        <v>244.16392999999997</v>
      </c>
      <c r="O33" s="9">
        <f t="shared" si="6"/>
        <v>1251.5789279639998</v>
      </c>
      <c r="P33" s="19">
        <f t="shared" si="7"/>
        <v>5922.739985258002</v>
      </c>
      <c r="Q33" s="45" t="s">
        <v>8</v>
      </c>
      <c r="R33" s="31">
        <f t="shared" si="1"/>
        <v>356.26166192456407</v>
      </c>
      <c r="S33" s="30">
        <f t="shared" si="2"/>
        <v>400.25046710713082</v>
      </c>
      <c r="T33" s="44">
        <f t="shared" si="3"/>
        <v>378.62454902780496</v>
      </c>
    </row>
    <row r="34" spans="1:20" s="27" customFormat="1" x14ac:dyDescent="0.25">
      <c r="B34" s="34" t="s">
        <v>42</v>
      </c>
      <c r="C34" s="18" t="s">
        <v>8</v>
      </c>
      <c r="D34" s="9">
        <v>23.928520000000002</v>
      </c>
      <c r="E34" s="9">
        <v>19.925000000000001</v>
      </c>
      <c r="F34" s="9">
        <v>12.600000000000001</v>
      </c>
      <c r="G34" s="9">
        <v>2.7</v>
      </c>
      <c r="H34" s="18" t="s">
        <v>8</v>
      </c>
      <c r="I34" s="9">
        <f t="shared" si="4"/>
        <v>3.859561316006177E-3</v>
      </c>
      <c r="J34" s="9">
        <f t="shared" si="4"/>
        <v>2.0850130266722175E-3</v>
      </c>
      <c r="K34" s="9">
        <f t="shared" si="4"/>
        <v>1.2689497408779446E-3</v>
      </c>
      <c r="L34" s="19">
        <f t="shared" si="4"/>
        <v>3.2376011517655235E-4</v>
      </c>
      <c r="M34" s="9" t="s">
        <v>8</v>
      </c>
      <c r="N34" s="9">
        <f t="shared" si="5"/>
        <v>-4.0035200000000017</v>
      </c>
      <c r="O34" s="9">
        <f t="shared" si="6"/>
        <v>-7.3249999999999993</v>
      </c>
      <c r="P34" s="19">
        <f t="shared" si="7"/>
        <v>-9.9000000000000021</v>
      </c>
      <c r="Q34" s="45" t="s">
        <v>8</v>
      </c>
      <c r="R34" s="31">
        <f t="shared" si="1"/>
        <v>-16.7311643177263</v>
      </c>
      <c r="S34" s="30">
        <f t="shared" si="2"/>
        <v>-36.762860727728977</v>
      </c>
      <c r="T34" s="44">
        <f t="shared" si="3"/>
        <v>-78.571428571428569</v>
      </c>
    </row>
    <row r="35" spans="1:20" s="27" customFormat="1" x14ac:dyDescent="0.25">
      <c r="B35" s="34" t="s">
        <v>43</v>
      </c>
      <c r="C35" s="18" t="s">
        <v>8</v>
      </c>
      <c r="D35" s="9">
        <v>16.5</v>
      </c>
      <c r="E35" s="9">
        <v>14.879999999999999</v>
      </c>
      <c r="F35" s="9">
        <v>27.09</v>
      </c>
      <c r="G35" s="9">
        <v>23.265000000000001</v>
      </c>
      <c r="H35" s="18" t="s">
        <v>8</v>
      </c>
      <c r="I35" s="9">
        <f t="shared" si="4"/>
        <v>2.6613748662308373E-3</v>
      </c>
      <c r="J35" s="9">
        <f t="shared" si="4"/>
        <v>1.55708877474944E-3</v>
      </c>
      <c r="K35" s="9">
        <f t="shared" si="4"/>
        <v>2.7282419428875807E-3</v>
      </c>
      <c r="L35" s="19">
        <f t="shared" si="4"/>
        <v>2.7897329924379591E-3</v>
      </c>
      <c r="M35" s="9" t="s">
        <v>8</v>
      </c>
      <c r="N35" s="9">
        <f t="shared" si="5"/>
        <v>-1.620000000000001</v>
      </c>
      <c r="O35" s="9">
        <f t="shared" si="6"/>
        <v>12.21</v>
      </c>
      <c r="P35" s="19">
        <f t="shared" si="7"/>
        <v>-3.8249999999999993</v>
      </c>
      <c r="Q35" s="45" t="s">
        <v>8</v>
      </c>
      <c r="R35" s="31">
        <f t="shared" si="1"/>
        <v>-9.8181818181818254</v>
      </c>
      <c r="S35" s="30">
        <f t="shared" si="2"/>
        <v>82.056451612903246</v>
      </c>
      <c r="T35" s="44">
        <f t="shared" si="3"/>
        <v>-14.119601328903652</v>
      </c>
    </row>
    <row r="36" spans="1:20" s="27" customFormat="1" x14ac:dyDescent="0.25">
      <c r="B36" s="34" t="s">
        <v>44</v>
      </c>
      <c r="C36" s="18" t="s">
        <v>8</v>
      </c>
      <c r="D36" s="9">
        <v>4.8</v>
      </c>
      <c r="E36" s="9">
        <v>0</v>
      </c>
      <c r="F36" s="9">
        <v>0</v>
      </c>
      <c r="G36" s="9">
        <v>226.8</v>
      </c>
      <c r="H36" s="18" t="s">
        <v>8</v>
      </c>
      <c r="I36" s="9">
        <f t="shared" si="4"/>
        <v>7.742181429035163E-4</v>
      </c>
      <c r="J36" s="9">
        <f t="shared" si="4"/>
        <v>0</v>
      </c>
      <c r="K36" s="9">
        <f t="shared" si="4"/>
        <v>0</v>
      </c>
      <c r="L36" s="19">
        <f t="shared" si="4"/>
        <v>2.7195849674830398E-2</v>
      </c>
      <c r="M36" s="9" t="s">
        <v>8</v>
      </c>
      <c r="N36" s="9">
        <f t="shared" si="5"/>
        <v>-4.8</v>
      </c>
      <c r="O36" s="9">
        <f t="shared" si="6"/>
        <v>0</v>
      </c>
      <c r="P36" s="19">
        <f t="shared" si="7"/>
        <v>226.8</v>
      </c>
      <c r="Q36" s="45" t="s">
        <v>8</v>
      </c>
      <c r="R36" s="31">
        <f t="shared" si="1"/>
        <v>-100</v>
      </c>
      <c r="S36" s="30" t="s">
        <v>156</v>
      </c>
      <c r="T36" s="44" t="s">
        <v>156</v>
      </c>
    </row>
    <row r="37" spans="1:20" s="27" customFormat="1" x14ac:dyDescent="0.25">
      <c r="B37" s="34" t="s">
        <v>45</v>
      </c>
      <c r="C37" s="18" t="s">
        <v>8</v>
      </c>
      <c r="D37" s="9">
        <v>132.91200000000001</v>
      </c>
      <c r="E37" s="9">
        <v>0</v>
      </c>
      <c r="F37" s="9">
        <v>95.417000000000002</v>
      </c>
      <c r="G37" s="9">
        <v>28</v>
      </c>
      <c r="H37" s="18" t="s">
        <v>8</v>
      </c>
      <c r="I37" s="9">
        <f t="shared" si="4"/>
        <v>2.1438100376998368E-2</v>
      </c>
      <c r="J37" s="9">
        <f t="shared" si="4"/>
        <v>0</v>
      </c>
      <c r="K37" s="9">
        <f t="shared" si="4"/>
        <v>9.6094743988373674E-3</v>
      </c>
      <c r="L37" s="19">
        <f t="shared" si="4"/>
        <v>3.3575123055346167E-3</v>
      </c>
      <c r="M37" s="9" t="s">
        <v>8</v>
      </c>
      <c r="N37" s="9">
        <f t="shared" si="5"/>
        <v>-132.91200000000001</v>
      </c>
      <c r="O37" s="9">
        <f t="shared" si="6"/>
        <v>95.417000000000002</v>
      </c>
      <c r="P37" s="19">
        <f t="shared" si="7"/>
        <v>-67.417000000000002</v>
      </c>
      <c r="Q37" s="45" t="s">
        <v>8</v>
      </c>
      <c r="R37" s="31">
        <f t="shared" si="1"/>
        <v>-100</v>
      </c>
      <c r="S37" s="30" t="s">
        <v>156</v>
      </c>
      <c r="T37" s="44">
        <f t="shared" si="3"/>
        <v>-70.655124348910576</v>
      </c>
    </row>
    <row r="38" spans="1:20" s="27" customFormat="1" x14ac:dyDescent="0.25">
      <c r="B38" s="34" t="s">
        <v>46</v>
      </c>
      <c r="C38" s="18" t="s">
        <v>8</v>
      </c>
      <c r="D38" s="9">
        <v>147.46680000000006</v>
      </c>
      <c r="E38" s="9">
        <v>0</v>
      </c>
      <c r="F38" s="9">
        <v>104.73884999999996</v>
      </c>
      <c r="G38" s="9">
        <v>1345.812790682</v>
      </c>
      <c r="H38" s="18" t="s">
        <v>8</v>
      </c>
      <c r="I38" s="9">
        <f t="shared" si="4"/>
        <v>2.3785723340817563E-2</v>
      </c>
      <c r="J38" s="9">
        <f t="shared" si="4"/>
        <v>0</v>
      </c>
      <c r="K38" s="9">
        <f t="shared" si="4"/>
        <v>1.0548280679948717E-2</v>
      </c>
      <c r="L38" s="19">
        <f t="shared" si="4"/>
        <v>0.16137796448788211</v>
      </c>
      <c r="M38" s="9" t="s">
        <v>8</v>
      </c>
      <c r="N38" s="9">
        <f t="shared" si="5"/>
        <v>-147.46680000000006</v>
      </c>
      <c r="O38" s="9">
        <f t="shared" si="6"/>
        <v>104.73884999999996</v>
      </c>
      <c r="P38" s="19">
        <f t="shared" si="7"/>
        <v>1241.0739406820001</v>
      </c>
      <c r="Q38" s="45" t="s">
        <v>8</v>
      </c>
      <c r="R38" s="31">
        <f t="shared" si="1"/>
        <v>-100</v>
      </c>
      <c r="S38" s="30" t="s">
        <v>156</v>
      </c>
      <c r="T38" s="44">
        <f t="shared" si="3"/>
        <v>1184.9222525185264</v>
      </c>
    </row>
    <row r="39" spans="1:20" s="27" customFormat="1" x14ac:dyDescent="0.25">
      <c r="B39" s="34" t="s">
        <v>47</v>
      </c>
      <c r="C39" s="18" t="s">
        <v>8</v>
      </c>
      <c r="D39" s="9">
        <v>38.788000000000004</v>
      </c>
      <c r="E39" s="9">
        <v>16.100000000000001</v>
      </c>
      <c r="F39" s="9">
        <v>238.327</v>
      </c>
      <c r="G39" s="9">
        <v>0</v>
      </c>
      <c r="H39" s="18" t="s">
        <v>8</v>
      </c>
      <c r="I39" s="9">
        <f t="shared" si="4"/>
        <v>6.2563277764461651E-3</v>
      </c>
      <c r="J39" s="9">
        <f t="shared" si="4"/>
        <v>1.6847533113888433E-3</v>
      </c>
      <c r="K39" s="9">
        <f t="shared" si="4"/>
        <v>2.4001982928112529E-2</v>
      </c>
      <c r="L39" s="19">
        <f t="shared" si="4"/>
        <v>0</v>
      </c>
      <c r="M39" s="9" t="s">
        <v>8</v>
      </c>
      <c r="N39" s="9">
        <f t="shared" si="5"/>
        <v>-22.688000000000002</v>
      </c>
      <c r="O39" s="9">
        <f t="shared" si="6"/>
        <v>222.227</v>
      </c>
      <c r="P39" s="19">
        <f t="shared" si="7"/>
        <v>-238.327</v>
      </c>
      <c r="Q39" s="45" t="s">
        <v>8</v>
      </c>
      <c r="R39" s="31">
        <f t="shared" si="1"/>
        <v>-58.492317211508713</v>
      </c>
      <c r="S39" s="30">
        <f t="shared" si="2"/>
        <v>1380.2919254658384</v>
      </c>
      <c r="T39" s="44">
        <f t="shared" si="3"/>
        <v>-100</v>
      </c>
    </row>
    <row r="40" spans="1:20" s="27" customFormat="1" x14ac:dyDescent="0.25">
      <c r="B40" s="34" t="s">
        <v>48</v>
      </c>
      <c r="C40" s="18" t="s">
        <v>8</v>
      </c>
      <c r="D40" s="9">
        <v>0</v>
      </c>
      <c r="E40" s="9">
        <v>59.47</v>
      </c>
      <c r="F40" s="9">
        <v>48.3</v>
      </c>
      <c r="G40" s="9">
        <v>49</v>
      </c>
      <c r="H40" s="18" t="s">
        <v>8</v>
      </c>
      <c r="I40" s="9">
        <f t="shared" si="4"/>
        <v>0</v>
      </c>
      <c r="J40" s="9">
        <f t="shared" si="4"/>
        <v>6.2231229458568011E-3</v>
      </c>
      <c r="K40" s="9">
        <f t="shared" si="4"/>
        <v>4.8643073400321205E-3</v>
      </c>
      <c r="L40" s="19">
        <f t="shared" si="4"/>
        <v>5.8756465346855797E-3</v>
      </c>
      <c r="M40" s="9" t="s">
        <v>8</v>
      </c>
      <c r="N40" s="9">
        <f t="shared" si="5"/>
        <v>59.47</v>
      </c>
      <c r="O40" s="9">
        <f t="shared" si="6"/>
        <v>-11.170000000000002</v>
      </c>
      <c r="P40" s="19">
        <f t="shared" si="7"/>
        <v>0.70000000000000284</v>
      </c>
      <c r="Q40" s="45" t="s">
        <v>8</v>
      </c>
      <c r="R40" s="31" t="s">
        <v>156</v>
      </c>
      <c r="S40" s="30">
        <f t="shared" si="2"/>
        <v>-18.782579451824454</v>
      </c>
      <c r="T40" s="44">
        <f t="shared" si="3"/>
        <v>1.449275362318847</v>
      </c>
    </row>
    <row r="41" spans="1:20" s="27" customFormat="1" x14ac:dyDescent="0.25">
      <c r="B41" s="34" t="s">
        <v>49</v>
      </c>
      <c r="C41" s="18" t="s">
        <v>8</v>
      </c>
      <c r="D41" s="9">
        <v>0</v>
      </c>
      <c r="E41" s="9">
        <v>0</v>
      </c>
      <c r="F41" s="9">
        <v>0</v>
      </c>
      <c r="G41" s="9">
        <v>7.9913501900000004</v>
      </c>
      <c r="H41" s="18" t="s">
        <v>8</v>
      </c>
      <c r="I41" s="9">
        <f t="shared" si="4"/>
        <v>0</v>
      </c>
      <c r="J41" s="9">
        <f t="shared" si="4"/>
        <v>0</v>
      </c>
      <c r="K41" s="9">
        <f t="shared" si="4"/>
        <v>0</v>
      </c>
      <c r="L41" s="19">
        <f t="shared" si="4"/>
        <v>9.5825202145576429E-4</v>
      </c>
      <c r="M41" s="9" t="s">
        <v>8</v>
      </c>
      <c r="N41" s="9">
        <f t="shared" si="5"/>
        <v>0</v>
      </c>
      <c r="O41" s="9">
        <f t="shared" si="6"/>
        <v>0</v>
      </c>
      <c r="P41" s="19">
        <f t="shared" si="7"/>
        <v>7.9913501900000004</v>
      </c>
      <c r="Q41" s="45" t="s">
        <v>8</v>
      </c>
      <c r="R41" s="31" t="s">
        <v>156</v>
      </c>
      <c r="S41" s="30" t="s">
        <v>156</v>
      </c>
      <c r="T41" s="44" t="s">
        <v>156</v>
      </c>
    </row>
    <row r="42" spans="1:20" s="27" customFormat="1" x14ac:dyDescent="0.25">
      <c r="B42" s="33" t="s">
        <v>50</v>
      </c>
      <c r="C42" s="16" t="s">
        <v>8</v>
      </c>
      <c r="D42" s="7">
        <v>103931.01613395401</v>
      </c>
      <c r="E42" s="7">
        <v>95978.289747430026</v>
      </c>
      <c r="F42" s="7">
        <v>96878.134033237016</v>
      </c>
      <c r="G42" s="7">
        <v>61154.941337272998</v>
      </c>
      <c r="H42" s="16" t="s">
        <v>8</v>
      </c>
      <c r="I42" s="7">
        <f>SUM(I43:I46)</f>
        <v>100.00000000000001</v>
      </c>
      <c r="J42" s="7">
        <f>SUM(J43:J46)</f>
        <v>100</v>
      </c>
      <c r="K42" s="7">
        <f>SUM(K43:K46)</f>
        <v>99.999999999999986</v>
      </c>
      <c r="L42" s="17">
        <f>SUM(L43:L46)</f>
        <v>100.00000000000001</v>
      </c>
      <c r="M42" s="8" t="s">
        <v>8</v>
      </c>
      <c r="N42" s="8">
        <f t="shared" si="5"/>
        <v>-7952.7263865239802</v>
      </c>
      <c r="O42" s="8">
        <f t="shared" si="6"/>
        <v>899.84428580699023</v>
      </c>
      <c r="P42" s="23">
        <f t="shared" si="7"/>
        <v>-35723.192695964019</v>
      </c>
      <c r="Q42" s="24" t="s">
        <v>8</v>
      </c>
      <c r="R42" s="14">
        <f t="shared" si="1"/>
        <v>-7.6519278674942566</v>
      </c>
      <c r="S42" s="30">
        <f t="shared" si="2"/>
        <v>0.93754982316829327</v>
      </c>
      <c r="T42" s="44">
        <f t="shared" si="3"/>
        <v>-36.874360816763961</v>
      </c>
    </row>
    <row r="43" spans="1:20" s="27" customFormat="1" x14ac:dyDescent="0.25">
      <c r="B43" s="34" t="s">
        <v>51</v>
      </c>
      <c r="C43" s="18" t="s">
        <v>8</v>
      </c>
      <c r="D43" s="9">
        <v>94606.060341318007</v>
      </c>
      <c r="E43" s="9">
        <v>73905.786464234028</v>
      </c>
      <c r="F43" s="9">
        <v>57157.368729219001</v>
      </c>
      <c r="G43" s="9">
        <v>36259.084209999994</v>
      </c>
      <c r="H43" s="18" t="s">
        <v>8</v>
      </c>
      <c r="I43" s="9">
        <f>+(D43/D$42)*100</f>
        <v>91.027744999031569</v>
      </c>
      <c r="J43" s="9">
        <f>+(E43/E$42)*100</f>
        <v>77.002608255178856</v>
      </c>
      <c r="K43" s="9">
        <f>+(F43/F$42)*100</f>
        <v>58.99924611430832</v>
      </c>
      <c r="L43" s="19">
        <f>+(G43/G$42)*100</f>
        <v>59.290522428971151</v>
      </c>
      <c r="M43" s="9" t="s">
        <v>8</v>
      </c>
      <c r="N43" s="9">
        <f t="shared" si="5"/>
        <v>-20700.273877083979</v>
      </c>
      <c r="O43" s="9">
        <f t="shared" si="6"/>
        <v>-16748.417735015028</v>
      </c>
      <c r="P43" s="19">
        <f t="shared" si="7"/>
        <v>-20898.284519219007</v>
      </c>
      <c r="Q43" s="45" t="s">
        <v>8</v>
      </c>
      <c r="R43" s="31">
        <f t="shared" si="1"/>
        <v>-21.880494550139716</v>
      </c>
      <c r="S43" s="30">
        <f t="shared" si="2"/>
        <v>-22.661849005720626</v>
      </c>
      <c r="T43" s="44">
        <f t="shared" si="3"/>
        <v>-36.562712706779564</v>
      </c>
    </row>
    <row r="44" spans="1:20" s="27" customFormat="1" x14ac:dyDescent="0.25">
      <c r="B44" s="34" t="s">
        <v>52</v>
      </c>
      <c r="C44" s="18" t="s">
        <v>8</v>
      </c>
      <c r="D44" s="9">
        <v>8506.8125669110013</v>
      </c>
      <c r="E44" s="9">
        <v>21460.252178134997</v>
      </c>
      <c r="F44" s="9">
        <v>39184.578426167005</v>
      </c>
      <c r="G44" s="9">
        <v>24295.434690073002</v>
      </c>
      <c r="H44" s="18" t="s">
        <v>8</v>
      </c>
      <c r="I44" s="9">
        <f t="shared" ref="I44:L46" si="8">+(D44/D$42)*100</f>
        <v>8.1850566686914625</v>
      </c>
      <c r="J44" s="9">
        <f t="shared" si="8"/>
        <v>22.359485915625655</v>
      </c>
      <c r="K44" s="9">
        <f t="shared" si="8"/>
        <v>40.447288562270963</v>
      </c>
      <c r="L44" s="19">
        <f t="shared" si="8"/>
        <v>39.727672300562418</v>
      </c>
      <c r="M44" s="9" t="s">
        <v>8</v>
      </c>
      <c r="N44" s="9">
        <f t="shared" si="5"/>
        <v>12953.439611223996</v>
      </c>
      <c r="O44" s="9">
        <f t="shared" si="6"/>
        <v>17724.326248032008</v>
      </c>
      <c r="P44" s="19">
        <f t="shared" si="7"/>
        <v>-14889.143736094004</v>
      </c>
      <c r="Q44" s="45" t="s">
        <v>8</v>
      </c>
      <c r="R44" s="31">
        <f t="shared" si="1"/>
        <v>152.27136497175294</v>
      </c>
      <c r="S44" s="30">
        <f t="shared" si="2"/>
        <v>82.59141645171637</v>
      </c>
      <c r="T44" s="44">
        <f t="shared" si="3"/>
        <v>-37.997458015654459</v>
      </c>
    </row>
    <row r="45" spans="1:20" s="27" customFormat="1" x14ac:dyDescent="0.25">
      <c r="B45" s="34" t="s">
        <v>53</v>
      </c>
      <c r="C45" s="18" t="s">
        <v>8</v>
      </c>
      <c r="D45" s="9">
        <v>811.95821646000002</v>
      </c>
      <c r="E45" s="9">
        <v>569.49658298299994</v>
      </c>
      <c r="F45" s="9">
        <v>453.31686240200008</v>
      </c>
      <c r="G45" s="9">
        <v>525.84506084000009</v>
      </c>
      <c r="H45" s="18" t="s">
        <v>8</v>
      </c>
      <c r="I45" s="9">
        <f t="shared" si="8"/>
        <v>0.78124726059975014</v>
      </c>
      <c r="J45" s="9">
        <f t="shared" si="8"/>
        <v>0.5933597946802851</v>
      </c>
      <c r="K45" s="9">
        <f t="shared" si="8"/>
        <v>0.46792484901337578</v>
      </c>
      <c r="L45" s="19">
        <f t="shared" si="8"/>
        <v>0.85985702764382432</v>
      </c>
      <c r="M45" s="9" t="s">
        <v>8</v>
      </c>
      <c r="N45" s="9">
        <f t="shared" si="5"/>
        <v>-242.46163347700008</v>
      </c>
      <c r="O45" s="9">
        <f t="shared" si="6"/>
        <v>-116.17972058099986</v>
      </c>
      <c r="P45" s="19">
        <f t="shared" si="7"/>
        <v>72.528198438000004</v>
      </c>
      <c r="Q45" s="45" t="s">
        <v>8</v>
      </c>
      <c r="R45" s="31">
        <f t="shared" si="1"/>
        <v>-29.861343670378957</v>
      </c>
      <c r="S45" s="30">
        <f t="shared" si="2"/>
        <v>-20.400424524490589</v>
      </c>
      <c r="T45" s="44">
        <f t="shared" si="3"/>
        <v>15.999448609454593</v>
      </c>
    </row>
    <row r="46" spans="1:20" s="27" customFormat="1" x14ac:dyDescent="0.25">
      <c r="A46" s="4"/>
      <c r="B46" s="34" t="s">
        <v>54</v>
      </c>
      <c r="C46" s="18" t="s">
        <v>8</v>
      </c>
      <c r="D46" s="9">
        <v>6.1850092649999997</v>
      </c>
      <c r="E46" s="9">
        <v>42.754522078000001</v>
      </c>
      <c r="F46" s="9">
        <v>82.870015449000007</v>
      </c>
      <c r="G46" s="9">
        <v>74.577376360000002</v>
      </c>
      <c r="H46" s="18" t="s">
        <v>8</v>
      </c>
      <c r="I46" s="9">
        <f t="shared" si="8"/>
        <v>5.9510716772251133E-3</v>
      </c>
      <c r="J46" s="9">
        <f t="shared" si="8"/>
        <v>4.4546034515211629E-2</v>
      </c>
      <c r="K46" s="9">
        <f t="shared" si="8"/>
        <v>8.5540474407330036E-2</v>
      </c>
      <c r="L46" s="19">
        <f t="shared" si="8"/>
        <v>0.12194824282260612</v>
      </c>
      <c r="M46" s="9" t="s">
        <v>8</v>
      </c>
      <c r="N46" s="9">
        <f t="shared" si="5"/>
        <v>36.569512813000003</v>
      </c>
      <c r="O46" s="9">
        <f t="shared" si="6"/>
        <v>40.115493371000007</v>
      </c>
      <c r="P46" s="19">
        <f t="shared" si="7"/>
        <v>-8.292639089000005</v>
      </c>
      <c r="Q46" s="45" t="s">
        <v>8</v>
      </c>
      <c r="R46" s="31">
        <f t="shared" si="1"/>
        <v>591.26043706904625</v>
      </c>
      <c r="S46" s="30">
        <f t="shared" si="2"/>
        <v>93.82748635995641</v>
      </c>
      <c r="T46" s="44">
        <f t="shared" si="3"/>
        <v>-10.006802875647436</v>
      </c>
    </row>
    <row r="47" spans="1:20" s="27" customFormat="1" x14ac:dyDescent="0.25">
      <c r="B47" s="33" t="s">
        <v>55</v>
      </c>
      <c r="C47" s="16" t="s">
        <v>8</v>
      </c>
      <c r="D47" s="7">
        <v>4254821.3443006314</v>
      </c>
      <c r="E47" s="7">
        <v>4871504.3207648816</v>
      </c>
      <c r="F47" s="7">
        <v>4654959.3754827827</v>
      </c>
      <c r="G47" s="7">
        <v>4516564.5804296536</v>
      </c>
      <c r="H47" s="16" t="s">
        <v>8</v>
      </c>
      <c r="I47" s="7">
        <f>+SUM(I48:I143)</f>
        <v>100.00000000000004</v>
      </c>
      <c r="J47" s="7">
        <f>+SUM(J48:J143)</f>
        <v>100.00000000000011</v>
      </c>
      <c r="K47" s="7">
        <f>+SUM(K48:K143)</f>
        <v>100</v>
      </c>
      <c r="L47" s="17">
        <f>+SUM(L48:L143)</f>
        <v>100.00000000000003</v>
      </c>
      <c r="M47" s="8" t="s">
        <v>8</v>
      </c>
      <c r="N47" s="8">
        <f t="shared" si="5"/>
        <v>616682.97646425012</v>
      </c>
      <c r="O47" s="8">
        <f t="shared" si="6"/>
        <v>-216544.94528209884</v>
      </c>
      <c r="P47" s="23">
        <f t="shared" si="7"/>
        <v>-138394.79505312908</v>
      </c>
      <c r="Q47" s="24" t="s">
        <v>8</v>
      </c>
      <c r="R47" s="14">
        <f t="shared" si="1"/>
        <v>14.493745484526688</v>
      </c>
      <c r="S47" s="30">
        <f t="shared" si="2"/>
        <v>-4.4451350347586072</v>
      </c>
      <c r="T47" s="44">
        <f t="shared" si="3"/>
        <v>-2.9730612856052163</v>
      </c>
    </row>
    <row r="48" spans="1:20" s="27" customFormat="1" x14ac:dyDescent="0.25">
      <c r="B48" s="34" t="s">
        <v>56</v>
      </c>
      <c r="C48" s="18" t="s">
        <v>8</v>
      </c>
      <c r="D48" s="9">
        <v>1243923.1309451303</v>
      </c>
      <c r="E48" s="9">
        <v>1404868.5265552748</v>
      </c>
      <c r="F48" s="9">
        <v>1392492.6944614302</v>
      </c>
      <c r="G48" s="9">
        <v>1218190.0040300002</v>
      </c>
      <c r="H48" s="18" t="s">
        <v>8</v>
      </c>
      <c r="I48" s="9">
        <f>+(D48/D$47)*100</f>
        <v>29.235613678853419</v>
      </c>
      <c r="J48" s="9">
        <f>+(E48/E$47)*100</f>
        <v>28.83849492993356</v>
      </c>
      <c r="K48" s="9">
        <f>+(F48/F$47)*100</f>
        <v>29.914175015050688</v>
      </c>
      <c r="L48" s="19">
        <f>+(G48/G$47)*100</f>
        <v>26.971606014634155</v>
      </c>
      <c r="M48" s="9" t="s">
        <v>8</v>
      </c>
      <c r="N48" s="9">
        <f t="shared" si="5"/>
        <v>160945.39561014459</v>
      </c>
      <c r="O48" s="9">
        <f t="shared" si="6"/>
        <v>-12375.832093844656</v>
      </c>
      <c r="P48" s="19">
        <f t="shared" si="7"/>
        <v>-174302.69043143</v>
      </c>
      <c r="Q48" s="45" t="s">
        <v>8</v>
      </c>
      <c r="R48" s="31">
        <f t="shared" si="1"/>
        <v>12.93853226186561</v>
      </c>
      <c r="S48" s="30">
        <f t="shared" si="2"/>
        <v>-0.88092457478494701</v>
      </c>
      <c r="T48" s="44">
        <f t="shared" si="3"/>
        <v>-12.517314534195423</v>
      </c>
    </row>
    <row r="49" spans="2:20" s="27" customFormat="1" x14ac:dyDescent="0.25">
      <c r="B49" s="34" t="s">
        <v>57</v>
      </c>
      <c r="C49" s="18" t="s">
        <v>8</v>
      </c>
      <c r="D49" s="9">
        <v>544774.70583243202</v>
      </c>
      <c r="E49" s="9">
        <v>652562.77014058805</v>
      </c>
      <c r="F49" s="9">
        <v>506860.49381585291</v>
      </c>
      <c r="G49" s="9">
        <v>429198.34171676188</v>
      </c>
      <c r="H49" s="18" t="s">
        <v>8</v>
      </c>
      <c r="I49" s="9">
        <f t="shared" ref="I49:L112" si="9">+(D49/D$47)*100</f>
        <v>12.803703416646679</v>
      </c>
      <c r="J49" s="9">
        <f t="shared" si="9"/>
        <v>13.395508392736646</v>
      </c>
      <c r="K49" s="9">
        <f t="shared" si="9"/>
        <v>10.888612615728457</v>
      </c>
      <c r="L49" s="19">
        <f t="shared" si="9"/>
        <v>9.5027610936082958</v>
      </c>
      <c r="M49" s="9" t="s">
        <v>8</v>
      </c>
      <c r="N49" s="9">
        <f t="shared" si="5"/>
        <v>107788.06430815603</v>
      </c>
      <c r="O49" s="9">
        <f t="shared" si="6"/>
        <v>-145702.27632473514</v>
      </c>
      <c r="P49" s="19">
        <f t="shared" si="7"/>
        <v>-77662.152099091036</v>
      </c>
      <c r="Q49" s="45" t="s">
        <v>8</v>
      </c>
      <c r="R49" s="31">
        <f t="shared" si="1"/>
        <v>19.78580560994525</v>
      </c>
      <c r="S49" s="30">
        <f t="shared" si="2"/>
        <v>-22.327702865020182</v>
      </c>
      <c r="T49" s="44">
        <f t="shared" si="3"/>
        <v>-15.322194774822284</v>
      </c>
    </row>
    <row r="50" spans="2:20" s="27" customFormat="1" x14ac:dyDescent="0.25">
      <c r="B50" s="34" t="s">
        <v>58</v>
      </c>
      <c r="C50" s="18" t="s">
        <v>8</v>
      </c>
      <c r="D50" s="9">
        <v>221585.78074095101</v>
      </c>
      <c r="E50" s="9">
        <v>221451.96446114194</v>
      </c>
      <c r="F50" s="9">
        <v>194017.51661751501</v>
      </c>
      <c r="G50" s="9">
        <v>190638.471688455</v>
      </c>
      <c r="H50" s="18" t="s">
        <v>8</v>
      </c>
      <c r="I50" s="9">
        <f t="shared" si="9"/>
        <v>5.2078750859367338</v>
      </c>
      <c r="J50" s="9">
        <f t="shared" si="9"/>
        <v>4.5458640674339268</v>
      </c>
      <c r="K50" s="9">
        <f t="shared" si="9"/>
        <v>4.1679744325887436</v>
      </c>
      <c r="L50" s="19">
        <f t="shared" si="9"/>
        <v>4.2208733716438935</v>
      </c>
      <c r="M50" s="9" t="s">
        <v>8</v>
      </c>
      <c r="N50" s="9">
        <f t="shared" si="5"/>
        <v>-133.81627980907797</v>
      </c>
      <c r="O50" s="9">
        <f t="shared" si="6"/>
        <v>-27434.447843626927</v>
      </c>
      <c r="P50" s="19">
        <f t="shared" si="7"/>
        <v>-3379.0449290600081</v>
      </c>
      <c r="Q50" s="45" t="s">
        <v>8</v>
      </c>
      <c r="R50" s="31">
        <f t="shared" si="1"/>
        <v>-6.0390282878985957E-2</v>
      </c>
      <c r="S50" s="30">
        <f t="shared" si="2"/>
        <v>-12.388441850305121</v>
      </c>
      <c r="T50" s="44">
        <f t="shared" si="3"/>
        <v>-1.7416184826865133</v>
      </c>
    </row>
    <row r="51" spans="2:20" s="27" customFormat="1" x14ac:dyDescent="0.25">
      <c r="B51" s="34" t="s">
        <v>59</v>
      </c>
      <c r="C51" s="18" t="s">
        <v>8</v>
      </c>
      <c r="D51" s="9">
        <v>266896.40860999998</v>
      </c>
      <c r="E51" s="9">
        <v>285176.75179000001</v>
      </c>
      <c r="F51" s="9">
        <v>272626.04571000003</v>
      </c>
      <c r="G51" s="9">
        <v>237017.18654999998</v>
      </c>
      <c r="H51" s="18" t="s">
        <v>8</v>
      </c>
      <c r="I51" s="9">
        <f t="shared" si="9"/>
        <v>6.2727994200628414</v>
      </c>
      <c r="J51" s="9">
        <f t="shared" si="9"/>
        <v>5.85397719087364</v>
      </c>
      <c r="K51" s="9">
        <f t="shared" si="9"/>
        <v>5.8566793761057259</v>
      </c>
      <c r="L51" s="19">
        <f t="shared" si="9"/>
        <v>5.2477315962003344</v>
      </c>
      <c r="M51" s="9" t="s">
        <v>8</v>
      </c>
      <c r="N51" s="9">
        <f t="shared" si="5"/>
        <v>18280.343180000025</v>
      </c>
      <c r="O51" s="9">
        <f t="shared" si="6"/>
        <v>-12550.706079999974</v>
      </c>
      <c r="P51" s="19">
        <f t="shared" si="7"/>
        <v>-35608.859160000051</v>
      </c>
      <c r="Q51" s="45" t="s">
        <v>8</v>
      </c>
      <c r="R51" s="31">
        <f t="shared" si="1"/>
        <v>6.8492278615528424</v>
      </c>
      <c r="S51" s="30">
        <f t="shared" si="2"/>
        <v>-4.4010270827553715</v>
      </c>
      <c r="T51" s="44">
        <f t="shared" si="3"/>
        <v>-13.061429647069811</v>
      </c>
    </row>
    <row r="52" spans="2:20" s="27" customFormat="1" x14ac:dyDescent="0.25">
      <c r="B52" s="34" t="s">
        <v>60</v>
      </c>
      <c r="C52" s="18" t="s">
        <v>8</v>
      </c>
      <c r="D52" s="9">
        <v>174356.17542565998</v>
      </c>
      <c r="E52" s="9">
        <v>128669.17897497599</v>
      </c>
      <c r="F52" s="9">
        <v>139778.53259560699</v>
      </c>
      <c r="G52" s="9">
        <v>195653.71364407003</v>
      </c>
      <c r="H52" s="18" t="s">
        <v>8</v>
      </c>
      <c r="I52" s="9">
        <f t="shared" si="9"/>
        <v>4.0978495056957334</v>
      </c>
      <c r="J52" s="9">
        <f t="shared" si="9"/>
        <v>2.641261723335051</v>
      </c>
      <c r="K52" s="9">
        <f t="shared" si="9"/>
        <v>3.0027873783777124</v>
      </c>
      <c r="L52" s="19">
        <f t="shared" si="9"/>
        <v>4.331914448690509</v>
      </c>
      <c r="M52" s="9" t="s">
        <v>8</v>
      </c>
      <c r="N52" s="9">
        <f t="shared" si="5"/>
        <v>-45686.99645068399</v>
      </c>
      <c r="O52" s="9">
        <f t="shared" si="6"/>
        <v>11109.353620630995</v>
      </c>
      <c r="P52" s="19">
        <f t="shared" si="7"/>
        <v>55875.18104846304</v>
      </c>
      <c r="Q52" s="45" t="s">
        <v>8</v>
      </c>
      <c r="R52" s="31">
        <f t="shared" si="1"/>
        <v>-26.203256832829247</v>
      </c>
      <c r="S52" s="30">
        <f t="shared" si="2"/>
        <v>8.6340440726613963</v>
      </c>
      <c r="T52" s="44">
        <f t="shared" si="3"/>
        <v>39.974079002614381</v>
      </c>
    </row>
    <row r="53" spans="2:20" s="27" customFormat="1" x14ac:dyDescent="0.25">
      <c r="B53" s="34" t="s">
        <v>61</v>
      </c>
      <c r="C53" s="18" t="s">
        <v>8</v>
      </c>
      <c r="D53" s="9">
        <v>141689.94813025784</v>
      </c>
      <c r="E53" s="9">
        <v>151647.36182943996</v>
      </c>
      <c r="F53" s="9">
        <v>164063.24098647703</v>
      </c>
      <c r="G53" s="9">
        <v>175891.50489969601</v>
      </c>
      <c r="H53" s="18" t="s">
        <v>8</v>
      </c>
      <c r="I53" s="9">
        <f t="shared" si="9"/>
        <v>3.3301033501689252</v>
      </c>
      <c r="J53" s="9">
        <f t="shared" si="9"/>
        <v>3.1129472919286996</v>
      </c>
      <c r="K53" s="9">
        <f t="shared" si="9"/>
        <v>3.5244827667150465</v>
      </c>
      <c r="L53" s="19">
        <f t="shared" si="9"/>
        <v>3.8943648821459722</v>
      </c>
      <c r="M53" s="9" t="s">
        <v>8</v>
      </c>
      <c r="N53" s="9">
        <f t="shared" si="5"/>
        <v>9957.4136991821288</v>
      </c>
      <c r="O53" s="9">
        <f t="shared" si="6"/>
        <v>12415.879157037067</v>
      </c>
      <c r="P53" s="19">
        <f t="shared" si="7"/>
        <v>11828.26391321898</v>
      </c>
      <c r="Q53" s="45" t="s">
        <v>8</v>
      </c>
      <c r="R53" s="31">
        <f t="shared" si="1"/>
        <v>7.0276076959447487</v>
      </c>
      <c r="S53" s="30">
        <f t="shared" si="2"/>
        <v>8.1873360718278665</v>
      </c>
      <c r="T53" s="44">
        <f t="shared" si="3"/>
        <v>7.209575918467892</v>
      </c>
    </row>
    <row r="54" spans="2:20" s="27" customFormat="1" x14ac:dyDescent="0.25">
      <c r="B54" s="34" t="s">
        <v>15</v>
      </c>
      <c r="C54" s="18" t="s">
        <v>8</v>
      </c>
      <c r="D54" s="9">
        <v>127308.41498000002</v>
      </c>
      <c r="E54" s="9">
        <v>146974.22358000002</v>
      </c>
      <c r="F54" s="9">
        <v>142237.75612999999</v>
      </c>
      <c r="G54" s="9">
        <v>135686.97162</v>
      </c>
      <c r="H54" s="18" t="s">
        <v>8</v>
      </c>
      <c r="I54" s="9">
        <f t="shared" si="9"/>
        <v>2.9920977798640287</v>
      </c>
      <c r="J54" s="9">
        <f t="shared" si="9"/>
        <v>3.0170192594004184</v>
      </c>
      <c r="K54" s="9">
        <f t="shared" si="9"/>
        <v>3.0556175608997234</v>
      </c>
      <c r="L54" s="19">
        <f t="shared" si="9"/>
        <v>3.0042074945177095</v>
      </c>
      <c r="M54" s="9" t="s">
        <v>8</v>
      </c>
      <c r="N54" s="9">
        <f t="shared" si="5"/>
        <v>19665.808600000004</v>
      </c>
      <c r="O54" s="9">
        <f t="shared" si="6"/>
        <v>-4736.4674500000256</v>
      </c>
      <c r="P54" s="19">
        <f t="shared" si="7"/>
        <v>-6550.7845099999977</v>
      </c>
      <c r="Q54" s="45" t="s">
        <v>8</v>
      </c>
      <c r="R54" s="31">
        <f t="shared" si="1"/>
        <v>15.447375260378093</v>
      </c>
      <c r="S54" s="30">
        <f t="shared" si="2"/>
        <v>-3.2226517920143305</v>
      </c>
      <c r="T54" s="44">
        <f t="shared" si="3"/>
        <v>-4.6055173311457693</v>
      </c>
    </row>
    <row r="55" spans="2:20" s="27" customFormat="1" x14ac:dyDescent="0.25">
      <c r="B55" s="34" t="s">
        <v>62</v>
      </c>
      <c r="C55" s="18" t="s">
        <v>8</v>
      </c>
      <c r="D55" s="9">
        <v>114769.64424501602</v>
      </c>
      <c r="E55" s="9">
        <v>128909.58611535502</v>
      </c>
      <c r="F55" s="9">
        <v>118958.40144516801</v>
      </c>
      <c r="G55" s="9">
        <v>147081.56094254399</v>
      </c>
      <c r="H55" s="18" t="s">
        <v>8</v>
      </c>
      <c r="I55" s="9">
        <f t="shared" si="9"/>
        <v>2.6974021928970275</v>
      </c>
      <c r="J55" s="9">
        <f t="shared" si="9"/>
        <v>2.6461966905351066</v>
      </c>
      <c r="K55" s="9">
        <f t="shared" si="9"/>
        <v>2.5555196479632092</v>
      </c>
      <c r="L55" s="19">
        <f t="shared" si="9"/>
        <v>3.2564919270688772</v>
      </c>
      <c r="M55" s="9" t="s">
        <v>8</v>
      </c>
      <c r="N55" s="9">
        <f t="shared" si="5"/>
        <v>14139.941870338997</v>
      </c>
      <c r="O55" s="9">
        <f t="shared" si="6"/>
        <v>-9951.184670187009</v>
      </c>
      <c r="P55" s="19">
        <f t="shared" si="7"/>
        <v>28123.159497375978</v>
      </c>
      <c r="Q55" s="45" t="s">
        <v>8</v>
      </c>
      <c r="R55" s="31">
        <f t="shared" si="1"/>
        <v>12.320280300035025</v>
      </c>
      <c r="S55" s="30">
        <f t="shared" si="2"/>
        <v>-7.719507113522317</v>
      </c>
      <c r="T55" s="44">
        <f t="shared" si="3"/>
        <v>23.641171330247658</v>
      </c>
    </row>
    <row r="56" spans="2:20" s="27" customFormat="1" x14ac:dyDescent="0.25">
      <c r="B56" s="34" t="s">
        <v>16</v>
      </c>
      <c r="C56" s="18" t="s">
        <v>8</v>
      </c>
      <c r="D56" s="9">
        <v>107522.10652349099</v>
      </c>
      <c r="E56" s="9">
        <v>127058.22246107702</v>
      </c>
      <c r="F56" s="9">
        <v>111887.814253367</v>
      </c>
      <c r="G56" s="9">
        <v>115221.71574516999</v>
      </c>
      <c r="H56" s="18" t="s">
        <v>8</v>
      </c>
      <c r="I56" s="9">
        <f t="shared" si="9"/>
        <v>2.5270651297149702</v>
      </c>
      <c r="J56" s="9">
        <f t="shared" si="9"/>
        <v>2.6081927489931371</v>
      </c>
      <c r="K56" s="9">
        <f t="shared" si="9"/>
        <v>2.4036260089114676</v>
      </c>
      <c r="L56" s="19">
        <f t="shared" si="9"/>
        <v>2.5510919570247599</v>
      </c>
      <c r="M56" s="9" t="s">
        <v>8</v>
      </c>
      <c r="N56" s="9">
        <f t="shared" si="5"/>
        <v>19536.11593758603</v>
      </c>
      <c r="O56" s="9">
        <f t="shared" si="6"/>
        <v>-15170.408207710017</v>
      </c>
      <c r="P56" s="19">
        <f t="shared" si="7"/>
        <v>3333.9014918029861</v>
      </c>
      <c r="Q56" s="45" t="s">
        <v>8</v>
      </c>
      <c r="R56" s="31">
        <f t="shared" si="1"/>
        <v>18.169394712628574</v>
      </c>
      <c r="S56" s="30">
        <f t="shared" si="2"/>
        <v>-11.93972960888644</v>
      </c>
      <c r="T56" s="44">
        <f t="shared" si="3"/>
        <v>2.9796823845834153</v>
      </c>
    </row>
    <row r="57" spans="2:20" s="27" customFormat="1" x14ac:dyDescent="0.25">
      <c r="B57" s="34" t="s">
        <v>63</v>
      </c>
      <c r="C57" s="18" t="s">
        <v>8</v>
      </c>
      <c r="D57" s="9">
        <v>104102.197165708</v>
      </c>
      <c r="E57" s="9">
        <v>139639.39342713001</v>
      </c>
      <c r="F57" s="9">
        <v>163697.36360969601</v>
      </c>
      <c r="G57" s="9">
        <v>209515.255150549</v>
      </c>
      <c r="H57" s="18" t="s">
        <v>8</v>
      </c>
      <c r="I57" s="9">
        <f t="shared" si="9"/>
        <v>2.4466878569450103</v>
      </c>
      <c r="J57" s="9">
        <f t="shared" si="9"/>
        <v>2.8664532397500784</v>
      </c>
      <c r="K57" s="9">
        <f t="shared" si="9"/>
        <v>3.5166228189202697</v>
      </c>
      <c r="L57" s="19">
        <f t="shared" si="9"/>
        <v>4.6388189833127136</v>
      </c>
      <c r="M57" s="9" t="s">
        <v>8</v>
      </c>
      <c r="N57" s="9">
        <f t="shared" si="5"/>
        <v>35537.19626142201</v>
      </c>
      <c r="O57" s="9">
        <f t="shared" si="6"/>
        <v>24057.970182566001</v>
      </c>
      <c r="P57" s="19">
        <f t="shared" si="7"/>
        <v>45817.891540852987</v>
      </c>
      <c r="Q57" s="45" t="s">
        <v>8</v>
      </c>
      <c r="R57" s="31">
        <f t="shared" si="1"/>
        <v>34.136835944830764</v>
      </c>
      <c r="S57" s="30">
        <f t="shared" si="2"/>
        <v>17.228641282461975</v>
      </c>
      <c r="T57" s="44">
        <f t="shared" si="3"/>
        <v>27.989388790705693</v>
      </c>
    </row>
    <row r="58" spans="2:20" s="27" customFormat="1" x14ac:dyDescent="0.25">
      <c r="B58" s="34" t="s">
        <v>64</v>
      </c>
      <c r="C58" s="18" t="s">
        <v>8</v>
      </c>
      <c r="D58" s="9">
        <v>101250.800363043</v>
      </c>
      <c r="E58" s="9">
        <v>134315.61493175899</v>
      </c>
      <c r="F58" s="9">
        <v>143118.83216996497</v>
      </c>
      <c r="G58" s="9">
        <v>132011.00939502401</v>
      </c>
      <c r="H58" s="18" t="s">
        <v>8</v>
      </c>
      <c r="I58" s="9">
        <f t="shared" si="9"/>
        <v>2.3796721923158839</v>
      </c>
      <c r="J58" s="9">
        <f t="shared" si="9"/>
        <v>2.7571691635217501</v>
      </c>
      <c r="K58" s="9">
        <f t="shared" si="9"/>
        <v>3.074545245738511</v>
      </c>
      <c r="L58" s="19">
        <f t="shared" si="9"/>
        <v>2.9228190374389822</v>
      </c>
      <c r="M58" s="9" t="s">
        <v>8</v>
      </c>
      <c r="N58" s="9">
        <f t="shared" si="5"/>
        <v>33064.814568715985</v>
      </c>
      <c r="O58" s="9">
        <f t="shared" si="6"/>
        <v>8803.2172382059798</v>
      </c>
      <c r="P58" s="19">
        <f t="shared" si="7"/>
        <v>-11107.822774940956</v>
      </c>
      <c r="Q58" s="45" t="s">
        <v>8</v>
      </c>
      <c r="R58" s="31">
        <f t="shared" si="1"/>
        <v>32.656348838882643</v>
      </c>
      <c r="S58" s="30">
        <f t="shared" si="2"/>
        <v>6.5541279341784442</v>
      </c>
      <c r="T58" s="44">
        <f t="shared" si="3"/>
        <v>-7.761258673316684</v>
      </c>
    </row>
    <row r="59" spans="2:20" s="27" customFormat="1" x14ac:dyDescent="0.25">
      <c r="B59" s="34" t="s">
        <v>65</v>
      </c>
      <c r="C59" s="18" t="s">
        <v>8</v>
      </c>
      <c r="D59" s="9">
        <v>107464.17621502301</v>
      </c>
      <c r="E59" s="9">
        <v>114976.97341568803</v>
      </c>
      <c r="F59" s="9">
        <v>107882.91398303502</v>
      </c>
      <c r="G59" s="9">
        <v>100566.98066221901</v>
      </c>
      <c r="H59" s="18" t="s">
        <v>8</v>
      </c>
      <c r="I59" s="9">
        <f t="shared" si="9"/>
        <v>2.5257036081896169</v>
      </c>
      <c r="J59" s="9">
        <f t="shared" si="9"/>
        <v>2.3601944254795475</v>
      </c>
      <c r="K59" s="9">
        <f t="shared" si="9"/>
        <v>2.3175908806260224</v>
      </c>
      <c r="L59" s="19">
        <f t="shared" si="9"/>
        <v>2.2266255440689884</v>
      </c>
      <c r="M59" s="9" t="s">
        <v>8</v>
      </c>
      <c r="N59" s="9">
        <f t="shared" si="5"/>
        <v>7512.7972006650234</v>
      </c>
      <c r="O59" s="9">
        <f t="shared" si="6"/>
        <v>-7094.0594326530118</v>
      </c>
      <c r="P59" s="19">
        <f t="shared" si="7"/>
        <v>-7315.9333208160097</v>
      </c>
      <c r="Q59" s="45" t="s">
        <v>8</v>
      </c>
      <c r="R59" s="31">
        <f t="shared" si="1"/>
        <v>6.9909782638940099</v>
      </c>
      <c r="S59" s="30">
        <f t="shared" si="2"/>
        <v>-6.169982755595016</v>
      </c>
      <c r="T59" s="44">
        <f t="shared" si="3"/>
        <v>-6.7813642130267855</v>
      </c>
    </row>
    <row r="60" spans="2:20" s="27" customFormat="1" x14ac:dyDescent="0.25">
      <c r="B60" s="34" t="s">
        <v>14</v>
      </c>
      <c r="C60" s="18" t="s">
        <v>8</v>
      </c>
      <c r="D60" s="9">
        <v>44498.070309999988</v>
      </c>
      <c r="E60" s="9">
        <v>73994.943679999997</v>
      </c>
      <c r="F60" s="9">
        <v>113480.07155999998</v>
      </c>
      <c r="G60" s="9">
        <v>127821.68518</v>
      </c>
      <c r="H60" s="18" t="s">
        <v>8</v>
      </c>
      <c r="I60" s="9">
        <f t="shared" si="9"/>
        <v>1.0458269974039103</v>
      </c>
      <c r="J60" s="9">
        <f t="shared" si="9"/>
        <v>1.5189341691558214</v>
      </c>
      <c r="K60" s="9">
        <f t="shared" si="9"/>
        <v>2.4378316201359018</v>
      </c>
      <c r="L60" s="19">
        <f t="shared" si="9"/>
        <v>2.8300643753407932</v>
      </c>
      <c r="M60" s="9" t="s">
        <v>8</v>
      </c>
      <c r="N60" s="9">
        <f t="shared" si="5"/>
        <v>29496.873370000008</v>
      </c>
      <c r="O60" s="9">
        <f t="shared" si="6"/>
        <v>39485.127879999985</v>
      </c>
      <c r="P60" s="19">
        <f t="shared" si="7"/>
        <v>14341.613620000018</v>
      </c>
      <c r="Q60" s="45" t="s">
        <v>8</v>
      </c>
      <c r="R60" s="31">
        <f t="shared" si="1"/>
        <v>66.287983196815659</v>
      </c>
      <c r="S60" s="30">
        <f t="shared" si="2"/>
        <v>53.361927067284689</v>
      </c>
      <c r="T60" s="44">
        <f t="shared" si="3"/>
        <v>12.638001917735142</v>
      </c>
    </row>
    <row r="61" spans="2:20" s="27" customFormat="1" x14ac:dyDescent="0.25">
      <c r="B61" s="34" t="s">
        <v>66</v>
      </c>
      <c r="C61" s="18" t="s">
        <v>8</v>
      </c>
      <c r="D61" s="9">
        <v>69804.724270000006</v>
      </c>
      <c r="E61" s="9">
        <v>72811.913489999977</v>
      </c>
      <c r="F61" s="9">
        <v>42479.754000000001</v>
      </c>
      <c r="G61" s="9">
        <v>42815.767449999999</v>
      </c>
      <c r="H61" s="18" t="s">
        <v>8</v>
      </c>
      <c r="I61" s="9">
        <f t="shared" si="9"/>
        <v>1.6406029447864834</v>
      </c>
      <c r="J61" s="9">
        <f t="shared" si="9"/>
        <v>1.4946494695619541</v>
      </c>
      <c r="K61" s="9">
        <f t="shared" si="9"/>
        <v>0.91256981153770589</v>
      </c>
      <c r="L61" s="19">
        <f t="shared" si="9"/>
        <v>0.94797199702449508</v>
      </c>
      <c r="M61" s="9" t="s">
        <v>8</v>
      </c>
      <c r="N61" s="9">
        <f t="shared" si="5"/>
        <v>3007.1892199999711</v>
      </c>
      <c r="O61" s="9">
        <f t="shared" si="6"/>
        <v>-30332.159489999976</v>
      </c>
      <c r="P61" s="19">
        <f t="shared" si="7"/>
        <v>336.01344999999856</v>
      </c>
      <c r="Q61" s="45" t="s">
        <v>8</v>
      </c>
      <c r="R61" s="31">
        <f t="shared" si="1"/>
        <v>4.3080024331424438</v>
      </c>
      <c r="S61" s="30">
        <f t="shared" si="2"/>
        <v>-41.658237005632074</v>
      </c>
      <c r="T61" s="44">
        <f t="shared" si="3"/>
        <v>0.79099669456654809</v>
      </c>
    </row>
    <row r="62" spans="2:20" s="27" customFormat="1" x14ac:dyDescent="0.25">
      <c r="B62" s="34" t="s">
        <v>67</v>
      </c>
      <c r="C62" s="18" t="s">
        <v>8</v>
      </c>
      <c r="D62" s="9">
        <v>54463.104853182012</v>
      </c>
      <c r="E62" s="9">
        <v>62769.405527393006</v>
      </c>
      <c r="F62" s="9">
        <v>46923.588862851</v>
      </c>
      <c r="G62" s="9">
        <v>66735.734884895995</v>
      </c>
      <c r="H62" s="18" t="s">
        <v>8</v>
      </c>
      <c r="I62" s="9">
        <f t="shared" si="9"/>
        <v>1.2800327075104057</v>
      </c>
      <c r="J62" s="9">
        <f t="shared" si="9"/>
        <v>1.2885014852565604</v>
      </c>
      <c r="K62" s="9">
        <f t="shared" si="9"/>
        <v>1.0080343366688218</v>
      </c>
      <c r="L62" s="19">
        <f t="shared" si="9"/>
        <v>1.4775773421698208</v>
      </c>
      <c r="M62" s="9" t="s">
        <v>8</v>
      </c>
      <c r="N62" s="9">
        <f t="shared" si="5"/>
        <v>8306.3006742109937</v>
      </c>
      <c r="O62" s="9">
        <f t="shared" si="6"/>
        <v>-15845.816664542006</v>
      </c>
      <c r="P62" s="19">
        <f t="shared" si="7"/>
        <v>19812.146022044995</v>
      </c>
      <c r="Q62" s="45" t="s">
        <v>8</v>
      </c>
      <c r="R62" s="31">
        <f t="shared" si="1"/>
        <v>15.251243381372692</v>
      </c>
      <c r="S62" s="30">
        <f t="shared" si="2"/>
        <v>-25.244490578498123</v>
      </c>
      <c r="T62" s="44">
        <f t="shared" si="3"/>
        <v>42.222145624777866</v>
      </c>
    </row>
    <row r="63" spans="2:20" s="27" customFormat="1" x14ac:dyDescent="0.25">
      <c r="B63" s="34" t="s">
        <v>68</v>
      </c>
      <c r="C63" s="18" t="s">
        <v>8</v>
      </c>
      <c r="D63" s="9">
        <v>44234.591396794996</v>
      </c>
      <c r="E63" s="9">
        <v>58036.009394292021</v>
      </c>
      <c r="F63" s="9">
        <v>60463.807325827001</v>
      </c>
      <c r="G63" s="9">
        <v>54647.081816137004</v>
      </c>
      <c r="H63" s="18" t="s">
        <v>8</v>
      </c>
      <c r="I63" s="9">
        <f t="shared" si="9"/>
        <v>1.0396345185220903</v>
      </c>
      <c r="J63" s="9">
        <f t="shared" si="9"/>
        <v>1.1913365066086958</v>
      </c>
      <c r="K63" s="9">
        <f t="shared" si="9"/>
        <v>1.2989116004810695</v>
      </c>
      <c r="L63" s="19">
        <f t="shared" si="9"/>
        <v>1.2099258372818067</v>
      </c>
      <c r="M63" s="9" t="s">
        <v>8</v>
      </c>
      <c r="N63" s="9">
        <f t="shared" si="5"/>
        <v>13801.417997497025</v>
      </c>
      <c r="O63" s="9">
        <f t="shared" si="6"/>
        <v>2427.7979315349803</v>
      </c>
      <c r="P63" s="19">
        <f t="shared" si="7"/>
        <v>-5816.7255096899971</v>
      </c>
      <c r="Q63" s="45" t="s">
        <v>8</v>
      </c>
      <c r="R63" s="31">
        <f t="shared" si="1"/>
        <v>31.200509740657402</v>
      </c>
      <c r="S63" s="30">
        <f t="shared" si="2"/>
        <v>4.1832613180563749</v>
      </c>
      <c r="T63" s="44">
        <f t="shared" si="3"/>
        <v>-9.6201773704802651</v>
      </c>
    </row>
    <row r="64" spans="2:20" s="27" customFormat="1" x14ac:dyDescent="0.25">
      <c r="B64" s="34" t="s">
        <v>69</v>
      </c>
      <c r="C64" s="18" t="s">
        <v>8</v>
      </c>
      <c r="D64" s="9">
        <v>45844.425772385002</v>
      </c>
      <c r="E64" s="9">
        <v>50652.997151627002</v>
      </c>
      <c r="F64" s="9">
        <v>39529.684021355999</v>
      </c>
      <c r="G64" s="9">
        <v>46507.404307544006</v>
      </c>
      <c r="H64" s="18" t="s">
        <v>8</v>
      </c>
      <c r="I64" s="9">
        <f t="shared" si="9"/>
        <v>1.0774700525039433</v>
      </c>
      <c r="J64" s="9">
        <f t="shared" si="9"/>
        <v>1.0397814271808736</v>
      </c>
      <c r="K64" s="9">
        <f t="shared" si="9"/>
        <v>0.84919503765285231</v>
      </c>
      <c r="L64" s="19">
        <f t="shared" si="9"/>
        <v>1.0297075017826898</v>
      </c>
      <c r="M64" s="9" t="s">
        <v>8</v>
      </c>
      <c r="N64" s="9">
        <f t="shared" si="5"/>
        <v>4808.5713792419992</v>
      </c>
      <c r="O64" s="9">
        <f t="shared" si="6"/>
        <v>-11123.313130271003</v>
      </c>
      <c r="P64" s="19">
        <f t="shared" si="7"/>
        <v>6977.7202861880069</v>
      </c>
      <c r="Q64" s="45" t="s">
        <v>8</v>
      </c>
      <c r="R64" s="31">
        <f t="shared" si="1"/>
        <v>10.488889975667458</v>
      </c>
      <c r="S64" s="30">
        <f t="shared" si="2"/>
        <v>-21.959832104256272</v>
      </c>
      <c r="T64" s="44">
        <f t="shared" si="3"/>
        <v>17.651849385940643</v>
      </c>
    </row>
    <row r="65" spans="2:20" s="27" customFormat="1" x14ac:dyDescent="0.25">
      <c r="B65" s="34" t="s">
        <v>70</v>
      </c>
      <c r="C65" s="18" t="s">
        <v>8</v>
      </c>
      <c r="D65" s="9">
        <v>26778.459647031999</v>
      </c>
      <c r="E65" s="9">
        <v>46516.000680843004</v>
      </c>
      <c r="F65" s="9">
        <v>27811.696426736999</v>
      </c>
      <c r="G65" s="9">
        <v>32005.501159174997</v>
      </c>
      <c r="H65" s="18" t="s">
        <v>8</v>
      </c>
      <c r="I65" s="9">
        <f t="shared" si="9"/>
        <v>0.6293674276806468</v>
      </c>
      <c r="J65" s="9">
        <f t="shared" si="9"/>
        <v>0.95485906648112073</v>
      </c>
      <c r="K65" s="9">
        <f t="shared" si="9"/>
        <v>0.59746378396379773</v>
      </c>
      <c r="L65" s="19">
        <f t="shared" si="9"/>
        <v>0.70862489817715313</v>
      </c>
      <c r="M65" s="9" t="s">
        <v>8</v>
      </c>
      <c r="N65" s="9">
        <f t="shared" si="5"/>
        <v>19737.541033811005</v>
      </c>
      <c r="O65" s="9">
        <f t="shared" si="6"/>
        <v>-18704.304254106006</v>
      </c>
      <c r="P65" s="19">
        <f t="shared" si="7"/>
        <v>4193.8047324379986</v>
      </c>
      <c r="Q65" s="45" t="s">
        <v>8</v>
      </c>
      <c r="R65" s="31">
        <f t="shared" si="1"/>
        <v>73.706782593070557</v>
      </c>
      <c r="S65" s="30">
        <f t="shared" si="2"/>
        <v>-40.210473773187303</v>
      </c>
      <c r="T65" s="44">
        <f t="shared" si="3"/>
        <v>15.079284154727969</v>
      </c>
    </row>
    <row r="66" spans="2:20" s="27" customFormat="1" x14ac:dyDescent="0.25">
      <c r="B66" s="34" t="s">
        <v>71</v>
      </c>
      <c r="C66" s="18" t="s">
        <v>8</v>
      </c>
      <c r="D66" s="9">
        <v>36811.747387458003</v>
      </c>
      <c r="E66" s="9">
        <v>35655.655102434001</v>
      </c>
      <c r="F66" s="9">
        <v>24846.896413349001</v>
      </c>
      <c r="G66" s="9">
        <v>23376.634104889999</v>
      </c>
      <c r="H66" s="18" t="s">
        <v>8</v>
      </c>
      <c r="I66" s="9">
        <f t="shared" si="9"/>
        <v>0.86517727558097468</v>
      </c>
      <c r="J66" s="9">
        <f t="shared" si="9"/>
        <v>0.73192288777105419</v>
      </c>
      <c r="K66" s="9">
        <f t="shared" si="9"/>
        <v>0.53377257262899391</v>
      </c>
      <c r="L66" s="19">
        <f t="shared" si="9"/>
        <v>0.51757555302499891</v>
      </c>
      <c r="M66" s="9" t="s">
        <v>8</v>
      </c>
      <c r="N66" s="9">
        <f t="shared" si="5"/>
        <v>-1156.0922850240022</v>
      </c>
      <c r="O66" s="9">
        <f t="shared" si="6"/>
        <v>-10808.758689085</v>
      </c>
      <c r="P66" s="19">
        <f t="shared" si="7"/>
        <v>-1470.2623084590014</v>
      </c>
      <c r="Q66" s="45" t="s">
        <v>8</v>
      </c>
      <c r="R66" s="31">
        <f t="shared" si="1"/>
        <v>-3.1405525873457685</v>
      </c>
      <c r="S66" s="30">
        <f t="shared" si="2"/>
        <v>-30.314289999813106</v>
      </c>
      <c r="T66" s="44">
        <f t="shared" si="3"/>
        <v>-5.9172875517326311</v>
      </c>
    </row>
    <row r="67" spans="2:20" s="27" customFormat="1" x14ac:dyDescent="0.25">
      <c r="B67" s="34" t="s">
        <v>72</v>
      </c>
      <c r="C67" s="18" t="s">
        <v>8</v>
      </c>
      <c r="D67" s="9">
        <v>30212.153014951</v>
      </c>
      <c r="E67" s="9">
        <v>30084.630638051</v>
      </c>
      <c r="F67" s="9">
        <v>21836.121947982003</v>
      </c>
      <c r="G67" s="9">
        <v>20598.792794480003</v>
      </c>
      <c r="H67" s="18" t="s">
        <v>8</v>
      </c>
      <c r="I67" s="9">
        <f t="shared" si="9"/>
        <v>0.71006866258721846</v>
      </c>
      <c r="J67" s="9">
        <f t="shared" si="9"/>
        <v>0.6175634600140798</v>
      </c>
      <c r="K67" s="9">
        <f t="shared" si="9"/>
        <v>0.46909371675702971</v>
      </c>
      <c r="L67" s="19">
        <f t="shared" si="9"/>
        <v>0.45607214128488055</v>
      </c>
      <c r="M67" s="9" t="s">
        <v>8</v>
      </c>
      <c r="N67" s="9">
        <f t="shared" si="5"/>
        <v>-127.52237690000038</v>
      </c>
      <c r="O67" s="9">
        <f t="shared" si="6"/>
        <v>-8248.5086900689967</v>
      </c>
      <c r="P67" s="19">
        <f t="shared" si="7"/>
        <v>-1237.3291535019998</v>
      </c>
      <c r="Q67" s="45" t="s">
        <v>8</v>
      </c>
      <c r="R67" s="31">
        <f t="shared" si="1"/>
        <v>-0.42208966979908613</v>
      </c>
      <c r="S67" s="30">
        <f t="shared" si="2"/>
        <v>-27.417683099742941</v>
      </c>
      <c r="T67" s="44">
        <f t="shared" si="3"/>
        <v>-5.6664326955563116</v>
      </c>
    </row>
    <row r="68" spans="2:20" s="27" customFormat="1" x14ac:dyDescent="0.25">
      <c r="B68" s="34" t="s">
        <v>73</v>
      </c>
      <c r="C68" s="18" t="s">
        <v>8</v>
      </c>
      <c r="D68" s="9">
        <v>24703.300983402998</v>
      </c>
      <c r="E68" s="9">
        <v>36237.955054483005</v>
      </c>
      <c r="F68" s="9">
        <v>31628.878737167004</v>
      </c>
      <c r="G68" s="9">
        <v>29146.211347520002</v>
      </c>
      <c r="H68" s="18" t="s">
        <v>8</v>
      </c>
      <c r="I68" s="9">
        <f t="shared" si="9"/>
        <v>0.58059549354506446</v>
      </c>
      <c r="J68" s="9">
        <f t="shared" si="9"/>
        <v>0.74387607335208594</v>
      </c>
      <c r="K68" s="9">
        <f t="shared" si="9"/>
        <v>0.679466267820794</v>
      </c>
      <c r="L68" s="19">
        <f t="shared" si="9"/>
        <v>0.64531815782754443</v>
      </c>
      <c r="M68" s="9" t="s">
        <v>8</v>
      </c>
      <c r="N68" s="9">
        <f t="shared" si="5"/>
        <v>11534.654071080007</v>
      </c>
      <c r="O68" s="9">
        <f t="shared" si="6"/>
        <v>-4609.0763173160012</v>
      </c>
      <c r="P68" s="19">
        <f t="shared" si="7"/>
        <v>-2482.667389647002</v>
      </c>
      <c r="Q68" s="45" t="s">
        <v>8</v>
      </c>
      <c r="R68" s="31">
        <f t="shared" si="1"/>
        <v>46.692764172810783</v>
      </c>
      <c r="S68" s="30">
        <f t="shared" si="2"/>
        <v>-12.718919459959455</v>
      </c>
      <c r="T68" s="44">
        <f t="shared" si="3"/>
        <v>-7.8493689589116737</v>
      </c>
    </row>
    <row r="69" spans="2:20" s="27" customFormat="1" x14ac:dyDescent="0.25">
      <c r="B69" s="34" t="s">
        <v>74</v>
      </c>
      <c r="C69" s="18" t="s">
        <v>8</v>
      </c>
      <c r="D69" s="9">
        <v>32129.858749452993</v>
      </c>
      <c r="E69" s="9">
        <v>31339.861316930001</v>
      </c>
      <c r="F69" s="9">
        <v>27097.355087892</v>
      </c>
      <c r="G69" s="9">
        <v>20513.338511362002</v>
      </c>
      <c r="H69" s="18" t="s">
        <v>8</v>
      </c>
      <c r="I69" s="9">
        <f t="shared" si="9"/>
        <v>0.75514001997971558</v>
      </c>
      <c r="J69" s="9">
        <f t="shared" si="9"/>
        <v>0.64333025803432498</v>
      </c>
      <c r="K69" s="9">
        <f t="shared" si="9"/>
        <v>0.58211797143947441</v>
      </c>
      <c r="L69" s="19">
        <f t="shared" si="9"/>
        <v>0.45418012177323058</v>
      </c>
      <c r="M69" s="9" t="s">
        <v>8</v>
      </c>
      <c r="N69" s="9">
        <f t="shared" si="5"/>
        <v>-789.99743252299231</v>
      </c>
      <c r="O69" s="9">
        <f t="shared" si="6"/>
        <v>-4242.506229038001</v>
      </c>
      <c r="P69" s="19">
        <f t="shared" si="7"/>
        <v>-6584.0165765299971</v>
      </c>
      <c r="Q69" s="45" t="s">
        <v>8</v>
      </c>
      <c r="R69" s="31">
        <f t="shared" si="1"/>
        <v>-2.4587641006558747</v>
      </c>
      <c r="S69" s="30">
        <f t="shared" si="2"/>
        <v>-13.537093180262961</v>
      </c>
      <c r="T69" s="44">
        <f t="shared" si="3"/>
        <v>-24.29763552632469</v>
      </c>
    </row>
    <row r="70" spans="2:20" s="27" customFormat="1" x14ac:dyDescent="0.25">
      <c r="B70" s="34" t="s">
        <v>75</v>
      </c>
      <c r="C70" s="18" t="s">
        <v>8</v>
      </c>
      <c r="D70" s="9">
        <v>26367.115289999998</v>
      </c>
      <c r="E70" s="9">
        <v>35971.983870000004</v>
      </c>
      <c r="F70" s="9">
        <v>25338.537240000001</v>
      </c>
      <c r="G70" s="9">
        <v>9700.6300599999995</v>
      </c>
      <c r="H70" s="18" t="s">
        <v>8</v>
      </c>
      <c r="I70" s="9">
        <f t="shared" si="9"/>
        <v>0.6196997043205813</v>
      </c>
      <c r="J70" s="9">
        <f t="shared" si="9"/>
        <v>0.73841633921309946</v>
      </c>
      <c r="K70" s="9">
        <f t="shared" si="9"/>
        <v>0.54433422928362396</v>
      </c>
      <c r="L70" s="19">
        <f t="shared" si="9"/>
        <v>0.21477895172877598</v>
      </c>
      <c r="M70" s="9" t="s">
        <v>8</v>
      </c>
      <c r="N70" s="9">
        <f t="shared" si="5"/>
        <v>9604.8685800000057</v>
      </c>
      <c r="O70" s="9">
        <f t="shared" si="6"/>
        <v>-10633.446630000002</v>
      </c>
      <c r="P70" s="19">
        <f t="shared" si="7"/>
        <v>-15637.907180000002</v>
      </c>
      <c r="Q70" s="45" t="s">
        <v>8</v>
      </c>
      <c r="R70" s="31">
        <f t="shared" si="1"/>
        <v>36.42745319068996</v>
      </c>
      <c r="S70" s="30">
        <f t="shared" si="2"/>
        <v>-29.56035638297978</v>
      </c>
      <c r="T70" s="44">
        <f t="shared" si="3"/>
        <v>-61.715903455206721</v>
      </c>
    </row>
    <row r="71" spans="2:20" s="27" customFormat="1" x14ac:dyDescent="0.25">
      <c r="B71" s="34" t="s">
        <v>76</v>
      </c>
      <c r="C71" s="18" t="s">
        <v>8</v>
      </c>
      <c r="D71" s="9">
        <v>57392.627109999994</v>
      </c>
      <c r="E71" s="9">
        <v>63294.006330000004</v>
      </c>
      <c r="F71" s="9">
        <v>51336.59663</v>
      </c>
      <c r="G71" s="9">
        <v>57780.803090000001</v>
      </c>
      <c r="H71" s="18" t="s">
        <v>8</v>
      </c>
      <c r="I71" s="9">
        <f t="shared" si="9"/>
        <v>1.3488845351139807</v>
      </c>
      <c r="J71" s="9">
        <f t="shared" si="9"/>
        <v>1.2992702492371415</v>
      </c>
      <c r="K71" s="9">
        <f t="shared" si="9"/>
        <v>1.1028366198077872</v>
      </c>
      <c r="L71" s="19">
        <f t="shared" si="9"/>
        <v>1.2793086882974096</v>
      </c>
      <c r="M71" s="9" t="s">
        <v>8</v>
      </c>
      <c r="N71" s="9">
        <f t="shared" si="5"/>
        <v>5901.3792200000098</v>
      </c>
      <c r="O71" s="9">
        <f t="shared" si="6"/>
        <v>-11957.409700000004</v>
      </c>
      <c r="P71" s="19">
        <f t="shared" si="7"/>
        <v>6444.2064600000012</v>
      </c>
      <c r="Q71" s="45" t="s">
        <v>8</v>
      </c>
      <c r="R71" s="31">
        <f t="shared" si="1"/>
        <v>10.282469224991718</v>
      </c>
      <c r="S71" s="30">
        <f t="shared" si="2"/>
        <v>-18.891851524861448</v>
      </c>
      <c r="T71" s="44">
        <f t="shared" si="3"/>
        <v>12.552850954350458</v>
      </c>
    </row>
    <row r="72" spans="2:20" s="27" customFormat="1" x14ac:dyDescent="0.25">
      <c r="B72" s="34" t="s">
        <v>77</v>
      </c>
      <c r="C72" s="18" t="s">
        <v>8</v>
      </c>
      <c r="D72" s="9">
        <v>35854.934269999998</v>
      </c>
      <c r="E72" s="9">
        <v>31882.818739999999</v>
      </c>
      <c r="F72" s="9">
        <v>42637.961589999999</v>
      </c>
      <c r="G72" s="9">
        <v>37120.679240000005</v>
      </c>
      <c r="H72" s="18" t="s">
        <v>8</v>
      </c>
      <c r="I72" s="9">
        <f t="shared" si="9"/>
        <v>0.8426895366130468</v>
      </c>
      <c r="J72" s="9">
        <f t="shared" si="9"/>
        <v>0.6544758382764615</v>
      </c>
      <c r="K72" s="9">
        <f t="shared" si="9"/>
        <v>0.91596850048939171</v>
      </c>
      <c r="L72" s="19">
        <f t="shared" si="9"/>
        <v>0.82187863317275489</v>
      </c>
      <c r="M72" s="9" t="s">
        <v>8</v>
      </c>
      <c r="N72" s="9">
        <f t="shared" si="5"/>
        <v>-3972.1155299999991</v>
      </c>
      <c r="O72" s="9">
        <f t="shared" si="6"/>
        <v>10755.14285</v>
      </c>
      <c r="P72" s="19">
        <f t="shared" si="7"/>
        <v>-5517.282349999994</v>
      </c>
      <c r="Q72" s="45" t="s">
        <v>8</v>
      </c>
      <c r="R72" s="31">
        <f t="shared" si="1"/>
        <v>-11.078295389104886</v>
      </c>
      <c r="S72" s="30">
        <f t="shared" si="2"/>
        <v>33.733350045699261</v>
      </c>
      <c r="T72" s="44">
        <f t="shared" si="3"/>
        <v>-12.939836109083547</v>
      </c>
    </row>
    <row r="73" spans="2:20" s="27" customFormat="1" x14ac:dyDescent="0.25">
      <c r="B73" s="34" t="s">
        <v>78</v>
      </c>
      <c r="C73" s="18" t="s">
        <v>8</v>
      </c>
      <c r="D73" s="9">
        <v>21039.774421029</v>
      </c>
      <c r="E73" s="9">
        <v>32919.505237888996</v>
      </c>
      <c r="F73" s="9">
        <v>38264.199587552997</v>
      </c>
      <c r="G73" s="9">
        <v>35055.738330944005</v>
      </c>
      <c r="H73" s="18" t="s">
        <v>8</v>
      </c>
      <c r="I73" s="9">
        <f t="shared" si="9"/>
        <v>0.49449254665444298</v>
      </c>
      <c r="J73" s="9">
        <f t="shared" si="9"/>
        <v>0.67575646187090443</v>
      </c>
      <c r="K73" s="9">
        <f t="shared" si="9"/>
        <v>0.82200931310135172</v>
      </c>
      <c r="L73" s="19">
        <f t="shared" si="9"/>
        <v>0.77615935091111232</v>
      </c>
      <c r="M73" s="9" t="s">
        <v>8</v>
      </c>
      <c r="N73" s="9">
        <f t="shared" si="5"/>
        <v>11879.730816859996</v>
      </c>
      <c r="O73" s="9">
        <f t="shared" si="6"/>
        <v>5344.6943496640015</v>
      </c>
      <c r="P73" s="19">
        <f t="shared" si="7"/>
        <v>-3208.4612566089927</v>
      </c>
      <c r="Q73" s="45" t="s">
        <v>8</v>
      </c>
      <c r="R73" s="31">
        <f t="shared" si="1"/>
        <v>56.463204305966073</v>
      </c>
      <c r="S73" s="30">
        <f t="shared" si="2"/>
        <v>16.235646043405527</v>
      </c>
      <c r="T73" s="44">
        <f t="shared" si="3"/>
        <v>-8.3850212239972688</v>
      </c>
    </row>
    <row r="74" spans="2:20" s="27" customFormat="1" x14ac:dyDescent="0.25">
      <c r="B74" s="34" t="s">
        <v>79</v>
      </c>
      <c r="C74" s="18" t="s">
        <v>8</v>
      </c>
      <c r="D74" s="9">
        <v>24802.368391940006</v>
      </c>
      <c r="E74" s="9">
        <v>31161.006814654</v>
      </c>
      <c r="F74" s="9">
        <v>25306.446540857003</v>
      </c>
      <c r="G74" s="9">
        <v>23133.355980970005</v>
      </c>
      <c r="H74" s="18" t="s">
        <v>8</v>
      </c>
      <c r="I74" s="9">
        <f t="shared" si="9"/>
        <v>0.58292385002634683</v>
      </c>
      <c r="J74" s="9">
        <f t="shared" si="9"/>
        <v>0.639658815077503</v>
      </c>
      <c r="K74" s="9">
        <f t="shared" si="9"/>
        <v>0.54364484197528318</v>
      </c>
      <c r="L74" s="19">
        <f t="shared" si="9"/>
        <v>0.51218919975609789</v>
      </c>
      <c r="M74" s="9" t="s">
        <v>8</v>
      </c>
      <c r="N74" s="9">
        <f t="shared" si="5"/>
        <v>6358.6384227139934</v>
      </c>
      <c r="O74" s="9">
        <f t="shared" si="6"/>
        <v>-5854.5602737969966</v>
      </c>
      <c r="P74" s="19">
        <f t="shared" si="7"/>
        <v>-2173.0905598869977</v>
      </c>
      <c r="Q74" s="45" t="s">
        <v>8</v>
      </c>
      <c r="R74" s="31">
        <f t="shared" ref="R74:R137" si="10">+(E74/D74-1)*100</f>
        <v>25.637222712893639</v>
      </c>
      <c r="S74" s="30">
        <f t="shared" ref="S74:S137" si="11">+(F74/E74-1)*100</f>
        <v>-18.788097280103887</v>
      </c>
      <c r="T74" s="44">
        <f t="shared" ref="T74:T137" si="12">+(G74/F74-1)*100</f>
        <v>-8.5871027225357999</v>
      </c>
    </row>
    <row r="75" spans="2:20" s="27" customFormat="1" x14ac:dyDescent="0.25">
      <c r="B75" s="34" t="s">
        <v>80</v>
      </c>
      <c r="C75" s="18" t="s">
        <v>8</v>
      </c>
      <c r="D75" s="9">
        <v>17016.586280000032</v>
      </c>
      <c r="E75" s="9">
        <v>23004.713079627003</v>
      </c>
      <c r="F75" s="9">
        <v>27536.400219999992</v>
      </c>
      <c r="G75" s="9">
        <v>21137.231169999995</v>
      </c>
      <c r="H75" s="18" t="s">
        <v>8</v>
      </c>
      <c r="I75" s="9">
        <f t="shared" si="9"/>
        <v>0.39993656379471471</v>
      </c>
      <c r="J75" s="9">
        <f t="shared" si="9"/>
        <v>0.4722301688529551</v>
      </c>
      <c r="K75" s="9">
        <f t="shared" si="9"/>
        <v>0.59154974294795204</v>
      </c>
      <c r="L75" s="19">
        <f t="shared" si="9"/>
        <v>0.46799355557956496</v>
      </c>
      <c r="M75" s="9" t="s">
        <v>8</v>
      </c>
      <c r="N75" s="9">
        <f t="shared" si="5"/>
        <v>5988.1267996269708</v>
      </c>
      <c r="O75" s="9">
        <f t="shared" si="6"/>
        <v>4531.6871403729892</v>
      </c>
      <c r="P75" s="19">
        <f t="shared" si="7"/>
        <v>-6399.1690499999968</v>
      </c>
      <c r="Q75" s="45" t="s">
        <v>8</v>
      </c>
      <c r="R75" s="31">
        <f t="shared" si="10"/>
        <v>35.189941749156503</v>
      </c>
      <c r="S75" s="30">
        <f t="shared" si="11"/>
        <v>19.698950926652749</v>
      </c>
      <c r="T75" s="44">
        <f t="shared" si="12"/>
        <v>-23.238945537086618</v>
      </c>
    </row>
    <row r="76" spans="2:20" s="27" customFormat="1" x14ac:dyDescent="0.25">
      <c r="B76" s="34" t="s">
        <v>81</v>
      </c>
      <c r="C76" s="18" t="s">
        <v>8</v>
      </c>
      <c r="D76" s="9">
        <v>17032.258635744001</v>
      </c>
      <c r="E76" s="9">
        <v>29694.717126682004</v>
      </c>
      <c r="F76" s="9">
        <v>37420.492316430995</v>
      </c>
      <c r="G76" s="9">
        <v>47305.863957680995</v>
      </c>
      <c r="H76" s="18" t="s">
        <v>8</v>
      </c>
      <c r="I76" s="9">
        <f t="shared" si="9"/>
        <v>0.40030490724502105</v>
      </c>
      <c r="J76" s="9">
        <f t="shared" si="9"/>
        <v>0.60955949479727844</v>
      </c>
      <c r="K76" s="9">
        <f t="shared" si="9"/>
        <v>0.80388440151639307</v>
      </c>
      <c r="L76" s="19">
        <f t="shared" si="9"/>
        <v>1.0473859747884058</v>
      </c>
      <c r="M76" s="9" t="s">
        <v>8</v>
      </c>
      <c r="N76" s="9">
        <f t="shared" si="5"/>
        <v>12662.458490938003</v>
      </c>
      <c r="O76" s="9">
        <f t="shared" si="6"/>
        <v>7725.7751897489907</v>
      </c>
      <c r="P76" s="19">
        <f t="shared" si="7"/>
        <v>9885.3716412499998</v>
      </c>
      <c r="Q76" s="45" t="s">
        <v>8</v>
      </c>
      <c r="R76" s="31">
        <f t="shared" si="10"/>
        <v>74.343977282992228</v>
      </c>
      <c r="S76" s="30">
        <f t="shared" si="11"/>
        <v>26.017338898328958</v>
      </c>
      <c r="T76" s="44">
        <f t="shared" si="12"/>
        <v>26.417000497103093</v>
      </c>
    </row>
    <row r="77" spans="2:20" s="27" customFormat="1" x14ac:dyDescent="0.25">
      <c r="B77" s="34" t="s">
        <v>82</v>
      </c>
      <c r="C77" s="18" t="s">
        <v>8</v>
      </c>
      <c r="D77" s="9">
        <v>5479.7926482830017</v>
      </c>
      <c r="E77" s="9">
        <v>10798.264360784005</v>
      </c>
      <c r="F77" s="9">
        <v>9337.0101397520066</v>
      </c>
      <c r="G77" s="9">
        <v>13732.976248414001</v>
      </c>
      <c r="H77" s="18" t="s">
        <v>8</v>
      </c>
      <c r="I77" s="9">
        <f t="shared" si="9"/>
        <v>0.12879019363817071</v>
      </c>
      <c r="J77" s="9">
        <f t="shared" si="9"/>
        <v>0.22166180402953137</v>
      </c>
      <c r="K77" s="9">
        <f t="shared" si="9"/>
        <v>0.20058198980057976</v>
      </c>
      <c r="L77" s="19">
        <f t="shared" si="9"/>
        <v>0.30405800700645813</v>
      </c>
      <c r="M77" s="9" t="s">
        <v>8</v>
      </c>
      <c r="N77" s="9">
        <f t="shared" si="5"/>
        <v>5318.4717125010038</v>
      </c>
      <c r="O77" s="9">
        <f t="shared" si="6"/>
        <v>-1461.2542210319989</v>
      </c>
      <c r="P77" s="19">
        <f t="shared" si="7"/>
        <v>4395.9661086619944</v>
      </c>
      <c r="Q77" s="45" t="s">
        <v>8</v>
      </c>
      <c r="R77" s="31">
        <f t="shared" si="10"/>
        <v>97.056075911329515</v>
      </c>
      <c r="S77" s="30">
        <f t="shared" si="11"/>
        <v>-13.532306417120399</v>
      </c>
      <c r="T77" s="44">
        <f t="shared" si="12"/>
        <v>47.081089587193617</v>
      </c>
    </row>
    <row r="78" spans="2:20" s="27" customFormat="1" x14ac:dyDescent="0.25">
      <c r="B78" s="34" t="s">
        <v>83</v>
      </c>
      <c r="C78" s="18" t="s">
        <v>8</v>
      </c>
      <c r="D78" s="9">
        <v>11596.932553036999</v>
      </c>
      <c r="E78" s="9">
        <v>22349.18218326</v>
      </c>
      <c r="F78" s="9">
        <v>26116.039859465</v>
      </c>
      <c r="G78" s="9">
        <v>25345.311435705004</v>
      </c>
      <c r="H78" s="18" t="s">
        <v>8</v>
      </c>
      <c r="I78" s="9">
        <f t="shared" si="9"/>
        <v>0.27255980015638465</v>
      </c>
      <c r="J78" s="9">
        <f t="shared" si="9"/>
        <v>0.45877373213026162</v>
      </c>
      <c r="K78" s="9">
        <f t="shared" si="9"/>
        <v>0.56103690178298082</v>
      </c>
      <c r="L78" s="19">
        <f t="shared" si="9"/>
        <v>0.56116349017850076</v>
      </c>
      <c r="M78" s="9" t="s">
        <v>8</v>
      </c>
      <c r="N78" s="9">
        <f t="shared" si="5"/>
        <v>10752.249630223001</v>
      </c>
      <c r="O78" s="9">
        <f t="shared" si="6"/>
        <v>3766.8576762049997</v>
      </c>
      <c r="P78" s="19">
        <f t="shared" si="7"/>
        <v>-770.72842375999608</v>
      </c>
      <c r="Q78" s="45" t="s">
        <v>8</v>
      </c>
      <c r="R78" s="31">
        <f t="shared" si="10"/>
        <v>92.716324606089117</v>
      </c>
      <c r="S78" s="30">
        <f t="shared" si="11"/>
        <v>16.854566065627473</v>
      </c>
      <c r="T78" s="44">
        <f t="shared" si="12"/>
        <v>-2.9511688139067793</v>
      </c>
    </row>
    <row r="79" spans="2:20" s="27" customFormat="1" x14ac:dyDescent="0.25">
      <c r="B79" s="34" t="s">
        <v>84</v>
      </c>
      <c r="C79" s="18" t="s">
        <v>8</v>
      </c>
      <c r="D79" s="9">
        <v>15622.991373944998</v>
      </c>
      <c r="E79" s="9">
        <v>20580.589637316003</v>
      </c>
      <c r="F79" s="9">
        <v>18996.733789357</v>
      </c>
      <c r="G79" s="9">
        <v>23087.266993100002</v>
      </c>
      <c r="H79" s="18" t="s">
        <v>8</v>
      </c>
      <c r="I79" s="9">
        <f t="shared" si="9"/>
        <v>0.3671832518860545</v>
      </c>
      <c r="J79" s="9">
        <f t="shared" si="9"/>
        <v>0.42246887782878162</v>
      </c>
      <c r="K79" s="9">
        <f t="shared" si="9"/>
        <v>0.40809666115263954</v>
      </c>
      <c r="L79" s="19">
        <f t="shared" si="9"/>
        <v>0.51116875629626768</v>
      </c>
      <c r="M79" s="9" t="s">
        <v>8</v>
      </c>
      <c r="N79" s="9">
        <f t="shared" si="5"/>
        <v>4957.5982633710046</v>
      </c>
      <c r="O79" s="9">
        <f t="shared" si="6"/>
        <v>-1583.8558479590029</v>
      </c>
      <c r="P79" s="19">
        <f t="shared" si="7"/>
        <v>4090.5332037430016</v>
      </c>
      <c r="Q79" s="45" t="s">
        <v>8</v>
      </c>
      <c r="R79" s="31">
        <f t="shared" si="10"/>
        <v>31.732708190820368</v>
      </c>
      <c r="S79" s="30">
        <f t="shared" si="11"/>
        <v>-7.6958720613485738</v>
      </c>
      <c r="T79" s="44">
        <f t="shared" si="12"/>
        <v>21.532823742756978</v>
      </c>
    </row>
    <row r="80" spans="2:20" s="27" customFormat="1" x14ac:dyDescent="0.25">
      <c r="B80" s="34" t="s">
        <v>85</v>
      </c>
      <c r="C80" s="18" t="s">
        <v>8</v>
      </c>
      <c r="D80" s="9">
        <v>11848.780598810001</v>
      </c>
      <c r="E80" s="9">
        <v>25645.311910680997</v>
      </c>
      <c r="F80" s="9">
        <v>21762.045544478002</v>
      </c>
      <c r="G80" s="9">
        <v>31341.260765872001</v>
      </c>
      <c r="H80" s="18" t="s">
        <v>8</v>
      </c>
      <c r="I80" s="9">
        <f t="shared" si="9"/>
        <v>0.27847892167509075</v>
      </c>
      <c r="J80" s="9">
        <f t="shared" si="9"/>
        <v>0.52643516708724569</v>
      </c>
      <c r="K80" s="9">
        <f t="shared" si="9"/>
        <v>0.46750237304103176</v>
      </c>
      <c r="L80" s="19">
        <f t="shared" si="9"/>
        <v>0.69391813640115285</v>
      </c>
      <c r="M80" s="9" t="s">
        <v>8</v>
      </c>
      <c r="N80" s="9">
        <f t="shared" si="5"/>
        <v>13796.531311870996</v>
      </c>
      <c r="O80" s="9">
        <f t="shared" si="6"/>
        <v>-3883.2663662029954</v>
      </c>
      <c r="P80" s="19">
        <f t="shared" si="7"/>
        <v>9579.2152213939989</v>
      </c>
      <c r="Q80" s="45" t="s">
        <v>8</v>
      </c>
      <c r="R80" s="31">
        <f t="shared" si="10"/>
        <v>116.43840644037762</v>
      </c>
      <c r="S80" s="30">
        <f t="shared" si="11"/>
        <v>-15.14220758838054</v>
      </c>
      <c r="T80" s="44">
        <f t="shared" si="12"/>
        <v>44.017990872299563</v>
      </c>
    </row>
    <row r="81" spans="2:20" s="27" customFormat="1" x14ac:dyDescent="0.25">
      <c r="B81" s="34" t="s">
        <v>86</v>
      </c>
      <c r="C81" s="18" t="s">
        <v>8</v>
      </c>
      <c r="D81" s="9">
        <v>17510.894900000003</v>
      </c>
      <c r="E81" s="9">
        <v>20725.997754666998</v>
      </c>
      <c r="F81" s="9">
        <v>20512.581677351998</v>
      </c>
      <c r="G81" s="9">
        <v>22019.35270978</v>
      </c>
      <c r="H81" s="18" t="s">
        <v>8</v>
      </c>
      <c r="I81" s="9">
        <f t="shared" si="9"/>
        <v>0.41155417544043282</v>
      </c>
      <c r="J81" s="9">
        <f t="shared" si="9"/>
        <v>0.42545374877985909</v>
      </c>
      <c r="K81" s="9">
        <f t="shared" si="9"/>
        <v>0.44066080974604777</v>
      </c>
      <c r="L81" s="19">
        <f t="shared" si="9"/>
        <v>0.48752436321159243</v>
      </c>
      <c r="M81" s="9" t="s">
        <v>8</v>
      </c>
      <c r="N81" s="9">
        <f t="shared" si="5"/>
        <v>3215.102854666995</v>
      </c>
      <c r="O81" s="9">
        <f t="shared" si="6"/>
        <v>-213.41607731499971</v>
      </c>
      <c r="P81" s="19">
        <f t="shared" si="7"/>
        <v>1506.7710324280015</v>
      </c>
      <c r="Q81" s="45" t="s">
        <v>8</v>
      </c>
      <c r="R81" s="31">
        <f t="shared" si="10"/>
        <v>18.360585641268369</v>
      </c>
      <c r="S81" s="30">
        <f t="shared" si="11"/>
        <v>-1.0297023083819634</v>
      </c>
      <c r="T81" s="44">
        <f t="shared" si="12"/>
        <v>7.3455943095238618</v>
      </c>
    </row>
    <row r="82" spans="2:20" s="27" customFormat="1" x14ac:dyDescent="0.25">
      <c r="B82" s="34" t="s">
        <v>87</v>
      </c>
      <c r="C82" s="18" t="s">
        <v>8</v>
      </c>
      <c r="D82" s="9">
        <v>16911.569940928999</v>
      </c>
      <c r="E82" s="9">
        <v>19294.440183193998</v>
      </c>
      <c r="F82" s="9">
        <v>25835.682806437992</v>
      </c>
      <c r="G82" s="9">
        <v>27745.205443446997</v>
      </c>
      <c r="H82" s="18" t="s">
        <v>8</v>
      </c>
      <c r="I82" s="9">
        <f t="shared" si="9"/>
        <v>0.39746839108960919</v>
      </c>
      <c r="J82" s="9">
        <f t="shared" si="9"/>
        <v>0.39606739341174496</v>
      </c>
      <c r="K82" s="9">
        <f t="shared" si="9"/>
        <v>0.55501414131586224</v>
      </c>
      <c r="L82" s="19">
        <f t="shared" si="9"/>
        <v>0.61429887582405918</v>
      </c>
      <c r="M82" s="9" t="s">
        <v>8</v>
      </c>
      <c r="N82" s="9">
        <f t="shared" si="5"/>
        <v>2382.8702422649985</v>
      </c>
      <c r="O82" s="9">
        <f t="shared" si="6"/>
        <v>6541.2426232439939</v>
      </c>
      <c r="P82" s="19">
        <f t="shared" si="7"/>
        <v>1909.5226370090058</v>
      </c>
      <c r="Q82" s="45" t="s">
        <v>8</v>
      </c>
      <c r="R82" s="31">
        <f t="shared" si="10"/>
        <v>14.090177615609957</v>
      </c>
      <c r="S82" s="30">
        <f t="shared" si="11"/>
        <v>33.902215151811468</v>
      </c>
      <c r="T82" s="44">
        <f t="shared" si="12"/>
        <v>7.3910283359461815</v>
      </c>
    </row>
    <row r="83" spans="2:20" s="27" customFormat="1" x14ac:dyDescent="0.25">
      <c r="B83" s="34" t="s">
        <v>88</v>
      </c>
      <c r="C83" s="18" t="s">
        <v>8</v>
      </c>
      <c r="D83" s="9">
        <v>17949.899351453001</v>
      </c>
      <c r="E83" s="9">
        <v>17553.077584634</v>
      </c>
      <c r="F83" s="9">
        <v>19106.913405591</v>
      </c>
      <c r="G83" s="9">
        <v>23767.214355966003</v>
      </c>
      <c r="H83" s="18" t="s">
        <v>8</v>
      </c>
      <c r="I83" s="9">
        <f t="shared" si="9"/>
        <v>0.42187198706937579</v>
      </c>
      <c r="J83" s="9">
        <f t="shared" si="9"/>
        <v>0.3603215029454796</v>
      </c>
      <c r="K83" s="9">
        <f t="shared" si="9"/>
        <v>0.41046359085806955</v>
      </c>
      <c r="L83" s="19">
        <f t="shared" si="9"/>
        <v>0.52622328171614596</v>
      </c>
      <c r="M83" s="9" t="s">
        <v>8</v>
      </c>
      <c r="N83" s="9">
        <f t="shared" si="5"/>
        <v>-396.82176681900091</v>
      </c>
      <c r="O83" s="9">
        <f t="shared" si="6"/>
        <v>1553.8358209569997</v>
      </c>
      <c r="P83" s="19">
        <f t="shared" si="7"/>
        <v>4660.3009503750036</v>
      </c>
      <c r="Q83" s="45" t="s">
        <v>8</v>
      </c>
      <c r="R83" s="31">
        <f t="shared" si="10"/>
        <v>-2.2107186176889559</v>
      </c>
      <c r="S83" s="30">
        <f t="shared" si="11"/>
        <v>8.8522130291113665</v>
      </c>
      <c r="T83" s="44">
        <f t="shared" si="12"/>
        <v>24.390653013643337</v>
      </c>
    </row>
    <row r="84" spans="2:20" s="27" customFormat="1" x14ac:dyDescent="0.25">
      <c r="B84" s="34" t="s">
        <v>89</v>
      </c>
      <c r="C84" s="18" t="s">
        <v>8</v>
      </c>
      <c r="D84" s="9">
        <v>17007.129588782002</v>
      </c>
      <c r="E84" s="9">
        <v>21704.695796127999</v>
      </c>
      <c r="F84" s="9">
        <v>37151.701730408997</v>
      </c>
      <c r="G84" s="9">
        <v>23888.313278792</v>
      </c>
      <c r="H84" s="18" t="s">
        <v>8</v>
      </c>
      <c r="I84" s="9">
        <f t="shared" si="9"/>
        <v>0.39971430555041265</v>
      </c>
      <c r="J84" s="9">
        <f t="shared" si="9"/>
        <v>0.44554401201311289</v>
      </c>
      <c r="K84" s="9">
        <f t="shared" si="9"/>
        <v>0.798110117267261</v>
      </c>
      <c r="L84" s="19">
        <f t="shared" si="9"/>
        <v>0.52890449928028138</v>
      </c>
      <c r="M84" s="9" t="s">
        <v>8</v>
      </c>
      <c r="N84" s="9">
        <f t="shared" si="5"/>
        <v>4697.5662073459971</v>
      </c>
      <c r="O84" s="9">
        <f t="shared" si="6"/>
        <v>15447.005934280998</v>
      </c>
      <c r="P84" s="19">
        <f t="shared" si="7"/>
        <v>-13263.388451616996</v>
      </c>
      <c r="Q84" s="45" t="s">
        <v>8</v>
      </c>
      <c r="R84" s="31">
        <f t="shared" si="10"/>
        <v>27.621158425490798</v>
      </c>
      <c r="S84" s="30">
        <f t="shared" si="11"/>
        <v>71.168958456615002</v>
      </c>
      <c r="T84" s="44">
        <f t="shared" si="12"/>
        <v>-35.700621596993486</v>
      </c>
    </row>
    <row r="85" spans="2:20" s="27" customFormat="1" x14ac:dyDescent="0.25">
      <c r="B85" s="34" t="s">
        <v>90</v>
      </c>
      <c r="C85" s="18" t="s">
        <v>8</v>
      </c>
      <c r="D85" s="9">
        <v>10087.225865533001</v>
      </c>
      <c r="E85" s="9">
        <v>14418.580485004002</v>
      </c>
      <c r="F85" s="9">
        <v>11614.966175834999</v>
      </c>
      <c r="G85" s="9">
        <v>14179.192374748</v>
      </c>
      <c r="H85" s="18" t="s">
        <v>8</v>
      </c>
      <c r="I85" s="9">
        <f t="shared" si="9"/>
        <v>0.23707754214039853</v>
      </c>
      <c r="J85" s="9">
        <f t="shared" si="9"/>
        <v>0.29597798822726124</v>
      </c>
      <c r="K85" s="9">
        <f t="shared" si="9"/>
        <v>0.24951809970694683</v>
      </c>
      <c r="L85" s="19">
        <f t="shared" si="9"/>
        <v>0.31393755413542995</v>
      </c>
      <c r="M85" s="9" t="s">
        <v>8</v>
      </c>
      <c r="N85" s="9">
        <f t="shared" si="5"/>
        <v>4331.3546194710016</v>
      </c>
      <c r="O85" s="9">
        <f t="shared" si="6"/>
        <v>-2803.6143091690028</v>
      </c>
      <c r="P85" s="19">
        <f t="shared" si="7"/>
        <v>2564.2261989130002</v>
      </c>
      <c r="Q85" s="45" t="s">
        <v>8</v>
      </c>
      <c r="R85" s="31">
        <f t="shared" si="10"/>
        <v>42.939006989729343</v>
      </c>
      <c r="S85" s="30">
        <f t="shared" si="11"/>
        <v>-19.444454411340228</v>
      </c>
      <c r="T85" s="44">
        <f t="shared" si="12"/>
        <v>22.076914905252899</v>
      </c>
    </row>
    <row r="86" spans="2:20" s="27" customFormat="1" x14ac:dyDescent="0.25">
      <c r="B86" s="34" t="s">
        <v>91</v>
      </c>
      <c r="C86" s="18" t="s">
        <v>8</v>
      </c>
      <c r="D86" s="9">
        <v>9508.4931307799998</v>
      </c>
      <c r="E86" s="9">
        <v>15571.207142883</v>
      </c>
      <c r="F86" s="9">
        <v>9688.0581702549989</v>
      </c>
      <c r="G86" s="9">
        <v>9280.1156944140002</v>
      </c>
      <c r="H86" s="18" t="s">
        <v>8</v>
      </c>
      <c r="I86" s="9">
        <f t="shared" si="9"/>
        <v>0.22347573167829257</v>
      </c>
      <c r="J86" s="9">
        <f t="shared" si="9"/>
        <v>0.31963857809815394</v>
      </c>
      <c r="K86" s="9">
        <f t="shared" si="9"/>
        <v>0.20812336668889223</v>
      </c>
      <c r="L86" s="19">
        <f t="shared" si="9"/>
        <v>0.20546846013505243</v>
      </c>
      <c r="M86" s="9" t="s">
        <v>8</v>
      </c>
      <c r="N86" s="9">
        <f t="shared" si="5"/>
        <v>6062.7140121030006</v>
      </c>
      <c r="O86" s="9">
        <f t="shared" si="6"/>
        <v>-5883.1489726280015</v>
      </c>
      <c r="P86" s="19">
        <f t="shared" si="7"/>
        <v>-407.94247584099867</v>
      </c>
      <c r="Q86" s="45" t="s">
        <v>8</v>
      </c>
      <c r="R86" s="31">
        <f t="shared" si="10"/>
        <v>63.761038986055027</v>
      </c>
      <c r="S86" s="30">
        <f t="shared" si="11"/>
        <v>-37.782227920055398</v>
      </c>
      <c r="T86" s="44">
        <f t="shared" si="12"/>
        <v>-4.2107764907264311</v>
      </c>
    </row>
    <row r="87" spans="2:20" s="27" customFormat="1" x14ac:dyDescent="0.25">
      <c r="B87" s="34" t="s">
        <v>92</v>
      </c>
      <c r="C87" s="18" t="s">
        <v>8</v>
      </c>
      <c r="D87" s="9">
        <v>7466.7982134059994</v>
      </c>
      <c r="E87" s="9">
        <v>17183.410780645001</v>
      </c>
      <c r="F87" s="9">
        <v>6895.4720316059975</v>
      </c>
      <c r="G87" s="9">
        <v>5099.858738123</v>
      </c>
      <c r="H87" s="18" t="s">
        <v>8</v>
      </c>
      <c r="I87" s="9">
        <f t="shared" si="9"/>
        <v>0.17549028758652435</v>
      </c>
      <c r="J87" s="9">
        <f t="shared" si="9"/>
        <v>0.35273315282510126</v>
      </c>
      <c r="K87" s="9">
        <f t="shared" si="9"/>
        <v>0.1481317338218627</v>
      </c>
      <c r="L87" s="19">
        <f t="shared" si="9"/>
        <v>0.11291455369022661</v>
      </c>
      <c r="M87" s="9" t="s">
        <v>8</v>
      </c>
      <c r="N87" s="9">
        <f t="shared" si="5"/>
        <v>9716.6125672390008</v>
      </c>
      <c r="O87" s="9">
        <f t="shared" si="6"/>
        <v>-10287.938749039004</v>
      </c>
      <c r="P87" s="19">
        <f t="shared" si="7"/>
        <v>-1795.6132934829975</v>
      </c>
      <c r="Q87" s="45" t="s">
        <v>8</v>
      </c>
      <c r="R87" s="31">
        <f t="shared" si="10"/>
        <v>130.13091139644905</v>
      </c>
      <c r="S87" s="30">
        <f t="shared" si="11"/>
        <v>-59.87134265932292</v>
      </c>
      <c r="T87" s="44">
        <f t="shared" si="12"/>
        <v>-26.040469532073331</v>
      </c>
    </row>
    <row r="88" spans="2:20" s="27" customFormat="1" x14ac:dyDescent="0.25">
      <c r="B88" s="34" t="s">
        <v>93</v>
      </c>
      <c r="C88" s="18" t="s">
        <v>8</v>
      </c>
      <c r="D88" s="9">
        <v>16698.278749999998</v>
      </c>
      <c r="E88" s="9">
        <v>16524.142710000004</v>
      </c>
      <c r="F88" s="9">
        <v>19723.540430000001</v>
      </c>
      <c r="G88" s="9">
        <v>23848.638959999997</v>
      </c>
      <c r="H88" s="18" t="s">
        <v>8</v>
      </c>
      <c r="I88" s="9">
        <f t="shared" si="9"/>
        <v>0.39245546166979445</v>
      </c>
      <c r="J88" s="9">
        <f t="shared" si="9"/>
        <v>0.33920000110777948</v>
      </c>
      <c r="K88" s="9">
        <f t="shared" si="9"/>
        <v>0.42371025908157156</v>
      </c>
      <c r="L88" s="19">
        <f t="shared" si="9"/>
        <v>0.52802608122413508</v>
      </c>
      <c r="M88" s="9" t="s">
        <v>8</v>
      </c>
      <c r="N88" s="9">
        <f t="shared" si="5"/>
        <v>-174.13603999999395</v>
      </c>
      <c r="O88" s="9">
        <f t="shared" si="6"/>
        <v>3199.3977199999972</v>
      </c>
      <c r="P88" s="19">
        <f t="shared" si="7"/>
        <v>4125.0985299999957</v>
      </c>
      <c r="Q88" s="45" t="s">
        <v>8</v>
      </c>
      <c r="R88" s="31">
        <f t="shared" si="10"/>
        <v>-1.0428382625963462</v>
      </c>
      <c r="S88" s="30">
        <f t="shared" si="11"/>
        <v>19.361958899470167</v>
      </c>
      <c r="T88" s="44">
        <f t="shared" si="12"/>
        <v>20.91459464207357</v>
      </c>
    </row>
    <row r="89" spans="2:20" s="27" customFormat="1" ht="19.5" customHeight="1" x14ac:dyDescent="0.25">
      <c r="B89" s="34" t="s">
        <v>94</v>
      </c>
      <c r="C89" s="18" t="s">
        <v>8</v>
      </c>
      <c r="D89" s="9">
        <v>8415.890475973998</v>
      </c>
      <c r="E89" s="9">
        <v>9210.4334343979972</v>
      </c>
      <c r="F89" s="9">
        <v>7851.0243526409995</v>
      </c>
      <c r="G89" s="9">
        <v>7615.1747625679991</v>
      </c>
      <c r="H89" s="18" t="s">
        <v>8</v>
      </c>
      <c r="I89" s="9">
        <f t="shared" si="9"/>
        <v>0.19779656523645001</v>
      </c>
      <c r="J89" s="9">
        <f t="shared" si="9"/>
        <v>0.18906754111124044</v>
      </c>
      <c r="K89" s="9">
        <f t="shared" si="9"/>
        <v>0.16865935273230478</v>
      </c>
      <c r="L89" s="19">
        <f t="shared" si="9"/>
        <v>0.1686054661005994</v>
      </c>
      <c r="M89" s="9" t="s">
        <v>8</v>
      </c>
      <c r="N89" s="9">
        <f t="shared" si="5"/>
        <v>794.54295842399915</v>
      </c>
      <c r="O89" s="9">
        <f t="shared" si="6"/>
        <v>-1359.4090817569977</v>
      </c>
      <c r="P89" s="19">
        <f t="shared" si="7"/>
        <v>-235.8495900730004</v>
      </c>
      <c r="Q89" s="45" t="s">
        <v>8</v>
      </c>
      <c r="R89" s="31">
        <f t="shared" si="10"/>
        <v>9.440985011536096</v>
      </c>
      <c r="S89" s="30">
        <f t="shared" si="11"/>
        <v>-14.759447440117679</v>
      </c>
      <c r="T89" s="44">
        <f t="shared" si="12"/>
        <v>-3.0040613744073186</v>
      </c>
    </row>
    <row r="90" spans="2:20" s="27" customFormat="1" x14ac:dyDescent="0.25">
      <c r="B90" s="34" t="s">
        <v>95</v>
      </c>
      <c r="C90" s="18" t="s">
        <v>8</v>
      </c>
      <c r="D90" s="9">
        <v>12968.900398902999</v>
      </c>
      <c r="E90" s="9">
        <v>16765.90322</v>
      </c>
      <c r="F90" s="9">
        <v>18394.098459999997</v>
      </c>
      <c r="G90" s="9">
        <v>18052.596710378002</v>
      </c>
      <c r="H90" s="18" t="s">
        <v>8</v>
      </c>
      <c r="I90" s="9">
        <f t="shared" si="9"/>
        <v>0.3048048166881307</v>
      </c>
      <c r="J90" s="9">
        <f t="shared" si="9"/>
        <v>0.34416274965691834</v>
      </c>
      <c r="K90" s="9">
        <f t="shared" si="9"/>
        <v>0.3951505690227915</v>
      </c>
      <c r="L90" s="19">
        <f t="shared" si="9"/>
        <v>0.39969752206356557</v>
      </c>
      <c r="M90" s="9" t="s">
        <v>8</v>
      </c>
      <c r="N90" s="9">
        <f t="shared" ref="N90:N147" si="13">+E90-D90</f>
        <v>3797.0028210970013</v>
      </c>
      <c r="O90" s="9">
        <f t="shared" ref="O90:O147" si="14">+F90-E90</f>
        <v>1628.1952399999973</v>
      </c>
      <c r="P90" s="19">
        <f t="shared" ref="P90:P147" si="15">+G90-F90</f>
        <v>-341.50174962199526</v>
      </c>
      <c r="Q90" s="45" t="s">
        <v>8</v>
      </c>
      <c r="R90" s="31">
        <f t="shared" si="10"/>
        <v>29.277754507376574</v>
      </c>
      <c r="S90" s="30">
        <f t="shared" si="11"/>
        <v>9.7113481966049306</v>
      </c>
      <c r="T90" s="44">
        <f t="shared" si="12"/>
        <v>-1.8565832425254669</v>
      </c>
    </row>
    <row r="91" spans="2:20" s="27" customFormat="1" x14ac:dyDescent="0.25">
      <c r="B91" s="34" t="s">
        <v>96</v>
      </c>
      <c r="C91" s="18" t="s">
        <v>8</v>
      </c>
      <c r="D91" s="9">
        <v>14684.590629999999</v>
      </c>
      <c r="E91" s="9">
        <v>13123.730020000003</v>
      </c>
      <c r="F91" s="9">
        <v>9934.3733699999993</v>
      </c>
      <c r="G91" s="9">
        <v>10262.204619999999</v>
      </c>
      <c r="H91" s="18" t="s">
        <v>8</v>
      </c>
      <c r="I91" s="9">
        <f t="shared" si="9"/>
        <v>0.34512825431954103</v>
      </c>
      <c r="J91" s="9">
        <f t="shared" si="9"/>
        <v>0.26939789346095516</v>
      </c>
      <c r="K91" s="9">
        <f t="shared" si="9"/>
        <v>0.21341482424794889</v>
      </c>
      <c r="L91" s="19">
        <f t="shared" si="9"/>
        <v>0.22721261784822683</v>
      </c>
      <c r="M91" s="9" t="s">
        <v>8</v>
      </c>
      <c r="N91" s="9">
        <f t="shared" si="13"/>
        <v>-1560.8606099999961</v>
      </c>
      <c r="O91" s="9">
        <f t="shared" si="14"/>
        <v>-3189.3566500000034</v>
      </c>
      <c r="P91" s="19">
        <f t="shared" si="15"/>
        <v>327.83124999999927</v>
      </c>
      <c r="Q91" s="45" t="s">
        <v>8</v>
      </c>
      <c r="R91" s="31">
        <f t="shared" si="10"/>
        <v>-10.629241558911584</v>
      </c>
      <c r="S91" s="30">
        <f t="shared" si="11"/>
        <v>-24.302211681736519</v>
      </c>
      <c r="T91" s="44">
        <f t="shared" si="12"/>
        <v>3.2999690850153751</v>
      </c>
    </row>
    <row r="92" spans="2:20" s="27" customFormat="1" x14ac:dyDescent="0.25">
      <c r="B92" s="34" t="s">
        <v>97</v>
      </c>
      <c r="C92" s="18" t="s">
        <v>8</v>
      </c>
      <c r="D92" s="9">
        <v>15503.306943557</v>
      </c>
      <c r="E92" s="9">
        <v>13715.490711830997</v>
      </c>
      <c r="F92" s="9">
        <v>9422.1444457779999</v>
      </c>
      <c r="G92" s="9">
        <v>12778.810328382999</v>
      </c>
      <c r="H92" s="18" t="s">
        <v>8</v>
      </c>
      <c r="I92" s="9">
        <f t="shared" si="9"/>
        <v>0.36437033870584973</v>
      </c>
      <c r="J92" s="9">
        <f t="shared" si="9"/>
        <v>0.28154528475667057</v>
      </c>
      <c r="K92" s="9">
        <f t="shared" si="9"/>
        <v>0.20241088451606079</v>
      </c>
      <c r="L92" s="19">
        <f t="shared" si="9"/>
        <v>0.28293208479191878</v>
      </c>
      <c r="M92" s="9" t="s">
        <v>8</v>
      </c>
      <c r="N92" s="9">
        <f t="shared" si="13"/>
        <v>-1787.816231726003</v>
      </c>
      <c r="O92" s="9">
        <f t="shared" si="14"/>
        <v>-4293.3462660529967</v>
      </c>
      <c r="P92" s="19">
        <f t="shared" si="15"/>
        <v>3356.6658826049988</v>
      </c>
      <c r="Q92" s="45" t="s">
        <v>8</v>
      </c>
      <c r="R92" s="31">
        <f t="shared" si="10"/>
        <v>-11.531837937769785</v>
      </c>
      <c r="S92" s="30">
        <f t="shared" si="11"/>
        <v>-31.30289944602238</v>
      </c>
      <c r="T92" s="44">
        <f t="shared" si="12"/>
        <v>35.625285750199879</v>
      </c>
    </row>
    <row r="93" spans="2:20" s="27" customFormat="1" x14ac:dyDescent="0.25">
      <c r="B93" s="34" t="s">
        <v>98</v>
      </c>
      <c r="C93" s="18" t="s">
        <v>8</v>
      </c>
      <c r="D93" s="9">
        <v>9981.1870299999991</v>
      </c>
      <c r="E93" s="9">
        <v>10705.012180000002</v>
      </c>
      <c r="F93" s="9">
        <v>12819.47999</v>
      </c>
      <c r="G93" s="9">
        <v>10083.22286</v>
      </c>
      <c r="H93" s="18" t="s">
        <v>8</v>
      </c>
      <c r="I93" s="9">
        <f t="shared" si="9"/>
        <v>0.23458533795713615</v>
      </c>
      <c r="J93" s="9">
        <f t="shared" si="9"/>
        <v>0.21974756615466151</v>
      </c>
      <c r="K93" s="9">
        <f t="shared" si="9"/>
        <v>0.27539402508041105</v>
      </c>
      <c r="L93" s="19">
        <f t="shared" si="9"/>
        <v>0.22324983248752303</v>
      </c>
      <c r="M93" s="9" t="s">
        <v>8</v>
      </c>
      <c r="N93" s="9">
        <f t="shared" si="13"/>
        <v>723.8251500000024</v>
      </c>
      <c r="O93" s="9">
        <f t="shared" si="14"/>
        <v>2114.4678099999983</v>
      </c>
      <c r="P93" s="19">
        <f t="shared" si="15"/>
        <v>-2736.25713</v>
      </c>
      <c r="Q93" s="45" t="s">
        <v>8</v>
      </c>
      <c r="R93" s="31">
        <f t="shared" si="10"/>
        <v>7.2518944673056751</v>
      </c>
      <c r="S93" s="30">
        <f t="shared" si="11"/>
        <v>19.752128950870549</v>
      </c>
      <c r="T93" s="44">
        <f t="shared" si="12"/>
        <v>-21.34452514559446</v>
      </c>
    </row>
    <row r="94" spans="2:20" s="27" customFormat="1" x14ac:dyDescent="0.25">
      <c r="B94" s="34" t="s">
        <v>99</v>
      </c>
      <c r="C94" s="18" t="s">
        <v>8</v>
      </c>
      <c r="D94" s="9">
        <v>3031.3062422220005</v>
      </c>
      <c r="E94" s="9">
        <v>8798.6919779119999</v>
      </c>
      <c r="F94" s="9">
        <v>6872.7235534189995</v>
      </c>
      <c r="G94" s="9">
        <v>6665.4536316549993</v>
      </c>
      <c r="H94" s="18" t="s">
        <v>8</v>
      </c>
      <c r="I94" s="9">
        <f t="shared" si="9"/>
        <v>7.1244031110318184E-2</v>
      </c>
      <c r="J94" s="9">
        <f t="shared" si="9"/>
        <v>0.18061550187705686</v>
      </c>
      <c r="K94" s="9">
        <f t="shared" si="9"/>
        <v>0.14764304044449808</v>
      </c>
      <c r="L94" s="19">
        <f t="shared" si="9"/>
        <v>0.14757795472551233</v>
      </c>
      <c r="M94" s="9" t="s">
        <v>8</v>
      </c>
      <c r="N94" s="9">
        <f t="shared" si="13"/>
        <v>5767.3857356899989</v>
      </c>
      <c r="O94" s="9">
        <f t="shared" si="14"/>
        <v>-1925.9684244930004</v>
      </c>
      <c r="P94" s="19">
        <f t="shared" si="15"/>
        <v>-207.26992176400017</v>
      </c>
      <c r="Q94" s="45" t="s">
        <v>8</v>
      </c>
      <c r="R94" s="31">
        <f t="shared" si="10"/>
        <v>190.260741569364</v>
      </c>
      <c r="S94" s="30">
        <f t="shared" si="11"/>
        <v>-21.889258418500155</v>
      </c>
      <c r="T94" s="44">
        <f t="shared" si="12"/>
        <v>-3.0158338270551921</v>
      </c>
    </row>
    <row r="95" spans="2:20" s="27" customFormat="1" x14ac:dyDescent="0.25">
      <c r="B95" s="34" t="s">
        <v>100</v>
      </c>
      <c r="C95" s="18" t="s">
        <v>8</v>
      </c>
      <c r="D95" s="9">
        <v>7820.5708500000019</v>
      </c>
      <c r="E95" s="9">
        <v>9988.1372900000006</v>
      </c>
      <c r="F95" s="9">
        <v>12617.786</v>
      </c>
      <c r="G95" s="9">
        <v>8443.2700600000007</v>
      </c>
      <c r="H95" s="18" t="s">
        <v>8</v>
      </c>
      <c r="I95" s="9">
        <f t="shared" si="9"/>
        <v>0.18380491722586006</v>
      </c>
      <c r="J95" s="9">
        <f t="shared" si="9"/>
        <v>0.20503188814644732</v>
      </c>
      <c r="K95" s="9">
        <f t="shared" si="9"/>
        <v>0.27106114108012735</v>
      </c>
      <c r="L95" s="19">
        <f t="shared" si="9"/>
        <v>0.18694009372930975</v>
      </c>
      <c r="M95" s="9" t="s">
        <v>8</v>
      </c>
      <c r="N95" s="9">
        <f t="shared" si="13"/>
        <v>2167.5664399999987</v>
      </c>
      <c r="O95" s="9">
        <f t="shared" si="14"/>
        <v>2629.6487099999995</v>
      </c>
      <c r="P95" s="19">
        <f t="shared" si="15"/>
        <v>-4174.5159399999993</v>
      </c>
      <c r="Q95" s="45" t="s">
        <v>8</v>
      </c>
      <c r="R95" s="31">
        <f t="shared" si="10"/>
        <v>27.716217672268751</v>
      </c>
      <c r="S95" s="30">
        <f t="shared" si="11"/>
        <v>26.327718909438413</v>
      </c>
      <c r="T95" s="44">
        <f t="shared" si="12"/>
        <v>-33.084377401867485</v>
      </c>
    </row>
    <row r="96" spans="2:20" s="27" customFormat="1" x14ac:dyDescent="0.25">
      <c r="B96" s="34" t="s">
        <v>101</v>
      </c>
      <c r="C96" s="18" t="s">
        <v>8</v>
      </c>
      <c r="D96" s="9">
        <v>7255.5951385899998</v>
      </c>
      <c r="E96" s="9">
        <v>8202.4168010040012</v>
      </c>
      <c r="F96" s="9">
        <v>7618.5016842419991</v>
      </c>
      <c r="G96" s="9">
        <v>9288.3316576839989</v>
      </c>
      <c r="H96" s="18" t="s">
        <v>8</v>
      </c>
      <c r="I96" s="9">
        <f t="shared" si="9"/>
        <v>0.17052643463653133</v>
      </c>
      <c r="J96" s="9">
        <f t="shared" si="9"/>
        <v>0.16837543930816279</v>
      </c>
      <c r="K96" s="9">
        <f t="shared" si="9"/>
        <v>0.16366419273963817</v>
      </c>
      <c r="L96" s="19">
        <f t="shared" si="9"/>
        <v>0.20565036749237436</v>
      </c>
      <c r="M96" s="9" t="s">
        <v>8</v>
      </c>
      <c r="N96" s="9">
        <f t="shared" si="13"/>
        <v>946.82166241400137</v>
      </c>
      <c r="O96" s="9">
        <f t="shared" si="14"/>
        <v>-583.91511676200207</v>
      </c>
      <c r="P96" s="19">
        <f t="shared" si="15"/>
        <v>1669.8299734419998</v>
      </c>
      <c r="Q96" s="45" t="s">
        <v>8</v>
      </c>
      <c r="R96" s="31">
        <f t="shared" si="10"/>
        <v>13.049538243640214</v>
      </c>
      <c r="S96" s="30">
        <f t="shared" si="11"/>
        <v>-7.1188179158431559</v>
      </c>
      <c r="T96" s="44">
        <f t="shared" si="12"/>
        <v>21.918088918925527</v>
      </c>
    </row>
    <row r="97" spans="2:20" s="27" customFormat="1" x14ac:dyDescent="0.25">
      <c r="B97" s="34" t="s">
        <v>102</v>
      </c>
      <c r="C97" s="18" t="s">
        <v>8</v>
      </c>
      <c r="D97" s="9">
        <v>11401.124789070998</v>
      </c>
      <c r="E97" s="9">
        <v>8714.7847214419999</v>
      </c>
      <c r="F97" s="9">
        <v>10926.331859543001</v>
      </c>
      <c r="G97" s="9">
        <v>9763.0037173560013</v>
      </c>
      <c r="H97" s="18" t="s">
        <v>8</v>
      </c>
      <c r="I97" s="9">
        <f t="shared" si="9"/>
        <v>0.26795777933996923</v>
      </c>
      <c r="J97" s="9">
        <f t="shared" si="9"/>
        <v>0.17889309231021436</v>
      </c>
      <c r="K97" s="9">
        <f t="shared" si="9"/>
        <v>0.23472453738459945</v>
      </c>
      <c r="L97" s="19">
        <f t="shared" si="9"/>
        <v>0.2161599495257801</v>
      </c>
      <c r="M97" s="9" t="s">
        <v>8</v>
      </c>
      <c r="N97" s="9">
        <f t="shared" si="13"/>
        <v>-2686.3400676289984</v>
      </c>
      <c r="O97" s="9">
        <f t="shared" si="14"/>
        <v>2211.5471381010011</v>
      </c>
      <c r="P97" s="19">
        <f t="shared" si="15"/>
        <v>-1163.3281421869997</v>
      </c>
      <c r="Q97" s="45" t="s">
        <v>8</v>
      </c>
      <c r="R97" s="31">
        <f t="shared" si="10"/>
        <v>-23.56206179064101</v>
      </c>
      <c r="S97" s="30">
        <f t="shared" si="11"/>
        <v>25.376956617868874</v>
      </c>
      <c r="T97" s="44">
        <f t="shared" si="12"/>
        <v>-10.647014543778067</v>
      </c>
    </row>
    <row r="98" spans="2:20" s="27" customFormat="1" x14ac:dyDescent="0.25">
      <c r="B98" s="34" t="s">
        <v>103</v>
      </c>
      <c r="C98" s="18" t="s">
        <v>8</v>
      </c>
      <c r="D98" s="9">
        <v>16678.75546</v>
      </c>
      <c r="E98" s="9">
        <v>12849.038810004999</v>
      </c>
      <c r="F98" s="9">
        <v>10945.861639999999</v>
      </c>
      <c r="G98" s="9">
        <v>12132.88142</v>
      </c>
      <c r="H98" s="18" t="s">
        <v>8</v>
      </c>
      <c r="I98" s="9">
        <f t="shared" si="9"/>
        <v>0.39199661067652891</v>
      </c>
      <c r="J98" s="9">
        <f t="shared" si="9"/>
        <v>0.26375915864912042</v>
      </c>
      <c r="K98" s="9">
        <f t="shared" si="9"/>
        <v>0.23514408520192001</v>
      </c>
      <c r="L98" s="19">
        <f t="shared" si="9"/>
        <v>0.26863075250981616</v>
      </c>
      <c r="M98" s="9" t="s">
        <v>8</v>
      </c>
      <c r="N98" s="9">
        <f t="shared" si="13"/>
        <v>-3829.7166499950017</v>
      </c>
      <c r="O98" s="9">
        <f t="shared" si="14"/>
        <v>-1903.1771700049994</v>
      </c>
      <c r="P98" s="19">
        <f t="shared" si="15"/>
        <v>1187.0197800000005</v>
      </c>
      <c r="Q98" s="45" t="s">
        <v>8</v>
      </c>
      <c r="R98" s="31">
        <f t="shared" si="10"/>
        <v>-22.961645184975943</v>
      </c>
      <c r="S98" s="30">
        <f t="shared" si="11"/>
        <v>-14.811825212350326</v>
      </c>
      <c r="T98" s="44">
        <f t="shared" si="12"/>
        <v>10.844461761349301</v>
      </c>
    </row>
    <row r="99" spans="2:20" s="27" customFormat="1" x14ac:dyDescent="0.25">
      <c r="B99" s="34" t="s">
        <v>104</v>
      </c>
      <c r="C99" s="18" t="s">
        <v>8</v>
      </c>
      <c r="D99" s="9">
        <v>2869.7063300000004</v>
      </c>
      <c r="E99" s="9">
        <v>7551.3968100000002</v>
      </c>
      <c r="F99" s="9">
        <v>10131.190920000001</v>
      </c>
      <c r="G99" s="9">
        <v>4577.7155599999996</v>
      </c>
      <c r="H99" s="18" t="s">
        <v>8</v>
      </c>
      <c r="I99" s="9">
        <f t="shared" si="9"/>
        <v>6.7445988862587528E-2</v>
      </c>
      <c r="J99" s="9">
        <f t="shared" si="9"/>
        <v>0.15501160037592546</v>
      </c>
      <c r="K99" s="9">
        <f t="shared" si="9"/>
        <v>0.21764295029855674</v>
      </c>
      <c r="L99" s="19">
        <f t="shared" si="9"/>
        <v>0.10135392682826488</v>
      </c>
      <c r="M99" s="9" t="s">
        <v>8</v>
      </c>
      <c r="N99" s="9">
        <f t="shared" si="13"/>
        <v>4681.6904799999993</v>
      </c>
      <c r="O99" s="9">
        <f t="shared" si="14"/>
        <v>2579.7941100000007</v>
      </c>
      <c r="P99" s="19">
        <f t="shared" si="15"/>
        <v>-5553.4753600000013</v>
      </c>
      <c r="Q99" s="45" t="s">
        <v>8</v>
      </c>
      <c r="R99" s="31">
        <f t="shared" si="10"/>
        <v>163.14179716082654</v>
      </c>
      <c r="S99" s="30">
        <f t="shared" si="11"/>
        <v>34.163137958578574</v>
      </c>
      <c r="T99" s="44">
        <f t="shared" si="12"/>
        <v>-54.815622406610423</v>
      </c>
    </row>
    <row r="100" spans="2:20" s="27" customFormat="1" x14ac:dyDescent="0.25">
      <c r="B100" s="34" t="s">
        <v>105</v>
      </c>
      <c r="C100" s="18" t="s">
        <v>8</v>
      </c>
      <c r="D100" s="9">
        <v>6890.8762000000006</v>
      </c>
      <c r="E100" s="9">
        <v>8633.0982000000004</v>
      </c>
      <c r="F100" s="9">
        <v>7504.1394599999994</v>
      </c>
      <c r="G100" s="9">
        <v>8673.7774599999993</v>
      </c>
      <c r="H100" s="18" t="s">
        <v>8</v>
      </c>
      <c r="I100" s="9">
        <f t="shared" si="9"/>
        <v>0.1619545368040044</v>
      </c>
      <c r="J100" s="9">
        <f t="shared" si="9"/>
        <v>0.17721626897057757</v>
      </c>
      <c r="K100" s="9">
        <f t="shared" si="9"/>
        <v>0.1612074103057391</v>
      </c>
      <c r="L100" s="19">
        <f t="shared" si="9"/>
        <v>0.19204369395233747</v>
      </c>
      <c r="M100" s="9" t="s">
        <v>8</v>
      </c>
      <c r="N100" s="9">
        <f t="shared" si="13"/>
        <v>1742.2219999999998</v>
      </c>
      <c r="O100" s="9">
        <f t="shared" si="14"/>
        <v>-1128.9587400000009</v>
      </c>
      <c r="P100" s="19">
        <f t="shared" si="15"/>
        <v>1169.6379999999999</v>
      </c>
      <c r="Q100" s="45" t="s">
        <v>8</v>
      </c>
      <c r="R100" s="31">
        <f t="shared" si="10"/>
        <v>25.28302569127565</v>
      </c>
      <c r="S100" s="30">
        <f t="shared" si="11"/>
        <v>-13.077098323751269</v>
      </c>
      <c r="T100" s="44">
        <f t="shared" si="12"/>
        <v>15.586570668557375</v>
      </c>
    </row>
    <row r="101" spans="2:20" s="27" customFormat="1" x14ac:dyDescent="0.25">
      <c r="B101" s="34" t="s">
        <v>106</v>
      </c>
      <c r="C101" s="18" t="s">
        <v>8</v>
      </c>
      <c r="D101" s="9">
        <v>27130.323676942997</v>
      </c>
      <c r="E101" s="9">
        <v>40434.511349419998</v>
      </c>
      <c r="F101" s="9">
        <v>41840.363191933997</v>
      </c>
      <c r="G101" s="9">
        <v>44149.495026174998</v>
      </c>
      <c r="H101" s="18" t="s">
        <v>8</v>
      </c>
      <c r="I101" s="9">
        <f t="shared" si="9"/>
        <v>0.63763719981531752</v>
      </c>
      <c r="J101" s="9">
        <f t="shared" si="9"/>
        <v>0.83002105072692045</v>
      </c>
      <c r="K101" s="9">
        <f t="shared" si="9"/>
        <v>0.89883412113762173</v>
      </c>
      <c r="L101" s="19">
        <f t="shared" si="9"/>
        <v>0.97750168828484085</v>
      </c>
      <c r="M101" s="9" t="s">
        <v>8</v>
      </c>
      <c r="N101" s="9">
        <f t="shared" si="13"/>
        <v>13304.187672477001</v>
      </c>
      <c r="O101" s="9">
        <f t="shared" si="14"/>
        <v>1405.8518425139991</v>
      </c>
      <c r="P101" s="19">
        <f t="shared" si="15"/>
        <v>2309.1318342410013</v>
      </c>
      <c r="Q101" s="45" t="s">
        <v>8</v>
      </c>
      <c r="R101" s="31">
        <f t="shared" si="10"/>
        <v>49.038072051398743</v>
      </c>
      <c r="S101" s="30">
        <f t="shared" si="11"/>
        <v>3.4768612148299516</v>
      </c>
      <c r="T101" s="44">
        <f t="shared" si="12"/>
        <v>5.5189096319463893</v>
      </c>
    </row>
    <row r="102" spans="2:20" s="27" customFormat="1" x14ac:dyDescent="0.25">
      <c r="B102" s="34" t="s">
        <v>107</v>
      </c>
      <c r="C102" s="18" t="s">
        <v>8</v>
      </c>
      <c r="D102" s="9">
        <v>8087.3468604259988</v>
      </c>
      <c r="E102" s="9">
        <v>8119.4439211299996</v>
      </c>
      <c r="F102" s="9">
        <v>6535.764155466999</v>
      </c>
      <c r="G102" s="9">
        <v>7585.4814779629996</v>
      </c>
      <c r="H102" s="18" t="s">
        <v>8</v>
      </c>
      <c r="I102" s="9">
        <f t="shared" si="9"/>
        <v>0.19007488695757033</v>
      </c>
      <c r="J102" s="9">
        <f t="shared" si="9"/>
        <v>0.1666722101943072</v>
      </c>
      <c r="K102" s="9">
        <f t="shared" si="9"/>
        <v>0.14040432210623</v>
      </c>
      <c r="L102" s="19">
        <f t="shared" si="9"/>
        <v>0.16794803534595767</v>
      </c>
      <c r="M102" s="9" t="s">
        <v>8</v>
      </c>
      <c r="N102" s="9">
        <f t="shared" si="13"/>
        <v>32.097060704000796</v>
      </c>
      <c r="O102" s="9">
        <f t="shared" si="14"/>
        <v>-1583.6797656630006</v>
      </c>
      <c r="P102" s="19">
        <f t="shared" si="15"/>
        <v>1049.7173224960006</v>
      </c>
      <c r="Q102" s="45" t="s">
        <v>8</v>
      </c>
      <c r="R102" s="31">
        <f t="shared" si="10"/>
        <v>0.39687998125890189</v>
      </c>
      <c r="S102" s="30">
        <f t="shared" si="11"/>
        <v>-19.504781128442062</v>
      </c>
      <c r="T102" s="44">
        <f t="shared" si="12"/>
        <v>16.061126098283985</v>
      </c>
    </row>
    <row r="103" spans="2:20" s="27" customFormat="1" x14ac:dyDescent="0.25">
      <c r="B103" s="34" t="s">
        <v>108</v>
      </c>
      <c r="C103" s="18" t="s">
        <v>8</v>
      </c>
      <c r="D103" s="9">
        <v>6932.7499752080003</v>
      </c>
      <c r="E103" s="9">
        <v>7732.2778912470003</v>
      </c>
      <c r="F103" s="9">
        <v>8865.9358987739979</v>
      </c>
      <c r="G103" s="9">
        <v>8450.7023027380019</v>
      </c>
      <c r="H103" s="18" t="s">
        <v>8</v>
      </c>
      <c r="I103" s="9">
        <f t="shared" si="9"/>
        <v>0.16293868565114905</v>
      </c>
      <c r="J103" s="9">
        <f t="shared" si="9"/>
        <v>0.15872464401371905</v>
      </c>
      <c r="K103" s="9">
        <f t="shared" si="9"/>
        <v>0.19046215409462042</v>
      </c>
      <c r="L103" s="19">
        <f t="shared" si="9"/>
        <v>0.18710464894834072</v>
      </c>
      <c r="M103" s="9" t="s">
        <v>8</v>
      </c>
      <c r="N103" s="9">
        <f t="shared" si="13"/>
        <v>799.52791603900005</v>
      </c>
      <c r="O103" s="9">
        <f t="shared" si="14"/>
        <v>1133.6580075269976</v>
      </c>
      <c r="P103" s="19">
        <f t="shared" si="15"/>
        <v>-415.23359603599602</v>
      </c>
      <c r="Q103" s="45" t="s">
        <v>8</v>
      </c>
      <c r="R103" s="31">
        <f t="shared" si="10"/>
        <v>11.532622969213779</v>
      </c>
      <c r="S103" s="30">
        <f t="shared" si="11"/>
        <v>14.66137176484963</v>
      </c>
      <c r="T103" s="44">
        <f t="shared" si="12"/>
        <v>-4.6834716692844118</v>
      </c>
    </row>
    <row r="104" spans="2:20" s="27" customFormat="1" x14ac:dyDescent="0.25">
      <c r="B104" s="34" t="s">
        <v>109</v>
      </c>
      <c r="C104" s="18" t="s">
        <v>8</v>
      </c>
      <c r="D104" s="9">
        <v>8004.5688225019994</v>
      </c>
      <c r="E104" s="9">
        <v>6575.5763704839992</v>
      </c>
      <c r="F104" s="9">
        <v>8053.9680796229986</v>
      </c>
      <c r="G104" s="9">
        <v>14315.147055118996</v>
      </c>
      <c r="H104" s="18" t="s">
        <v>8</v>
      </c>
      <c r="I104" s="9">
        <f t="shared" si="9"/>
        <v>0.18812937547246694</v>
      </c>
      <c r="J104" s="9">
        <f t="shared" si="9"/>
        <v>0.13498040723181703</v>
      </c>
      <c r="K104" s="9">
        <f t="shared" si="9"/>
        <v>0.17301908416306411</v>
      </c>
      <c r="L104" s="19">
        <f t="shared" si="9"/>
        <v>0.3169476888949348</v>
      </c>
      <c r="M104" s="9" t="s">
        <v>8</v>
      </c>
      <c r="N104" s="9">
        <f t="shared" si="13"/>
        <v>-1428.9924520180002</v>
      </c>
      <c r="O104" s="9">
        <f t="shared" si="14"/>
        <v>1478.3917091389994</v>
      </c>
      <c r="P104" s="19">
        <f t="shared" si="15"/>
        <v>6261.1789754959973</v>
      </c>
      <c r="Q104" s="45" t="s">
        <v>8</v>
      </c>
      <c r="R104" s="31">
        <f t="shared" si="10"/>
        <v>-17.852210202764397</v>
      </c>
      <c r="S104" s="30">
        <f t="shared" si="11"/>
        <v>22.483074119176894</v>
      </c>
      <c r="T104" s="44">
        <f t="shared" si="12"/>
        <v>77.740300353773932</v>
      </c>
    </row>
    <row r="105" spans="2:20" s="27" customFormat="1" x14ac:dyDescent="0.25">
      <c r="B105" s="34" t="s">
        <v>110</v>
      </c>
      <c r="C105" s="18" t="s">
        <v>8</v>
      </c>
      <c r="D105" s="9">
        <v>3165.0478099339998</v>
      </c>
      <c r="E105" s="9">
        <v>5963.967596513</v>
      </c>
      <c r="F105" s="9">
        <v>4816.4256852839999</v>
      </c>
      <c r="G105" s="9">
        <v>3180.7861898930005</v>
      </c>
      <c r="H105" s="18" t="s">
        <v>8</v>
      </c>
      <c r="I105" s="9">
        <f t="shared" si="9"/>
        <v>7.4387325667001444E-2</v>
      </c>
      <c r="J105" s="9">
        <f t="shared" si="9"/>
        <v>0.12242558363525355</v>
      </c>
      <c r="K105" s="9">
        <f t="shared" si="9"/>
        <v>0.10346869428445808</v>
      </c>
      <c r="L105" s="19">
        <f t="shared" si="9"/>
        <v>7.0424902229349218E-2</v>
      </c>
      <c r="M105" s="9" t="s">
        <v>8</v>
      </c>
      <c r="N105" s="9">
        <f t="shared" si="13"/>
        <v>2798.9197865790002</v>
      </c>
      <c r="O105" s="9">
        <f t="shared" si="14"/>
        <v>-1147.5419112290001</v>
      </c>
      <c r="P105" s="19">
        <f t="shared" si="15"/>
        <v>-1635.6394953909994</v>
      </c>
      <c r="Q105" s="45" t="s">
        <v>8</v>
      </c>
      <c r="R105" s="31">
        <f t="shared" si="10"/>
        <v>88.432148727553212</v>
      </c>
      <c r="S105" s="30">
        <f t="shared" si="11"/>
        <v>-19.241249934019468</v>
      </c>
      <c r="T105" s="44">
        <f t="shared" si="12"/>
        <v>-33.959612423555008</v>
      </c>
    </row>
    <row r="106" spans="2:20" s="27" customFormat="1" x14ac:dyDescent="0.25">
      <c r="B106" s="34" t="s">
        <v>111</v>
      </c>
      <c r="C106" s="18" t="s">
        <v>8</v>
      </c>
      <c r="D106" s="9">
        <v>8087.2307852210006</v>
      </c>
      <c r="E106" s="9">
        <v>7339.6690355030014</v>
      </c>
      <c r="F106" s="9">
        <v>6614.4906118960007</v>
      </c>
      <c r="G106" s="9">
        <v>6008.9156112190003</v>
      </c>
      <c r="H106" s="18" t="s">
        <v>8</v>
      </c>
      <c r="I106" s="9">
        <f t="shared" si="9"/>
        <v>0.19007215887111015</v>
      </c>
      <c r="J106" s="9">
        <f t="shared" si="9"/>
        <v>0.15066535000733797</v>
      </c>
      <c r="K106" s="9">
        <f t="shared" si="9"/>
        <v>0.14209556041957913</v>
      </c>
      <c r="L106" s="19">
        <f t="shared" si="9"/>
        <v>0.13304172904458686</v>
      </c>
      <c r="M106" s="9" t="s">
        <v>8</v>
      </c>
      <c r="N106" s="9">
        <f t="shared" si="13"/>
        <v>-747.56174971799919</v>
      </c>
      <c r="O106" s="9">
        <f t="shared" si="14"/>
        <v>-725.1784236070007</v>
      </c>
      <c r="P106" s="19">
        <f t="shared" si="15"/>
        <v>-605.57500067700039</v>
      </c>
      <c r="Q106" s="45" t="s">
        <v>8</v>
      </c>
      <c r="R106" s="31">
        <f t="shared" si="10"/>
        <v>-9.2437296470397445</v>
      </c>
      <c r="S106" s="30">
        <f t="shared" si="11"/>
        <v>-9.8802605417112392</v>
      </c>
      <c r="T106" s="44">
        <f t="shared" si="12"/>
        <v>-9.1552779527404375</v>
      </c>
    </row>
    <row r="107" spans="2:20" s="27" customFormat="1" x14ac:dyDescent="0.25">
      <c r="B107" s="34" t="s">
        <v>112</v>
      </c>
      <c r="C107" s="18" t="s">
        <v>8</v>
      </c>
      <c r="D107" s="9">
        <v>2361.8456799999999</v>
      </c>
      <c r="E107" s="9">
        <v>4053.56331</v>
      </c>
      <c r="F107" s="9">
        <v>6579.5793300000005</v>
      </c>
      <c r="G107" s="9">
        <v>8198.9852200000005</v>
      </c>
      <c r="H107" s="18" t="s">
        <v>8</v>
      </c>
      <c r="I107" s="9">
        <f t="shared" si="9"/>
        <v>5.5509867251270412E-2</v>
      </c>
      <c r="J107" s="9">
        <f t="shared" si="9"/>
        <v>8.3209683151087593E-2</v>
      </c>
      <c r="K107" s="9">
        <f t="shared" si="9"/>
        <v>0.14134558004209452</v>
      </c>
      <c r="L107" s="19">
        <f t="shared" si="9"/>
        <v>0.18153145103972018</v>
      </c>
      <c r="M107" s="9" t="s">
        <v>8</v>
      </c>
      <c r="N107" s="9">
        <f t="shared" si="13"/>
        <v>1691.7176300000001</v>
      </c>
      <c r="O107" s="9">
        <f t="shared" si="14"/>
        <v>2526.0160200000005</v>
      </c>
      <c r="P107" s="19">
        <f t="shared" si="15"/>
        <v>1619.40589</v>
      </c>
      <c r="Q107" s="45" t="s">
        <v>8</v>
      </c>
      <c r="R107" s="31">
        <f t="shared" si="10"/>
        <v>71.626933305820401</v>
      </c>
      <c r="S107" s="30">
        <f t="shared" si="11"/>
        <v>62.315938516820665</v>
      </c>
      <c r="T107" s="44">
        <f t="shared" si="12"/>
        <v>24.612605286423374</v>
      </c>
    </row>
    <row r="108" spans="2:20" s="27" customFormat="1" x14ac:dyDescent="0.25">
      <c r="B108" s="34" t="s">
        <v>113</v>
      </c>
      <c r="C108" s="18" t="s">
        <v>8</v>
      </c>
      <c r="D108" s="9">
        <v>1319.4741137719998</v>
      </c>
      <c r="E108" s="9">
        <v>3795.9632184540001</v>
      </c>
      <c r="F108" s="9">
        <v>2004.9379691099998</v>
      </c>
      <c r="G108" s="9">
        <v>3326.1700377990001</v>
      </c>
      <c r="H108" s="18" t="s">
        <v>8</v>
      </c>
      <c r="I108" s="9">
        <f t="shared" si="9"/>
        <v>3.1011269498763948E-2</v>
      </c>
      <c r="J108" s="9">
        <f t="shared" si="9"/>
        <v>7.7921786957544786E-2</v>
      </c>
      <c r="K108" s="9">
        <f t="shared" si="9"/>
        <v>4.3071008947356507E-2</v>
      </c>
      <c r="L108" s="19">
        <f t="shared" si="9"/>
        <v>7.3643805564329756E-2</v>
      </c>
      <c r="M108" s="9" t="s">
        <v>8</v>
      </c>
      <c r="N108" s="9">
        <f t="shared" si="13"/>
        <v>2476.4891046820003</v>
      </c>
      <c r="O108" s="9">
        <f t="shared" si="14"/>
        <v>-1791.0252493440003</v>
      </c>
      <c r="P108" s="19">
        <f t="shared" si="15"/>
        <v>1321.2320686890002</v>
      </c>
      <c r="Q108" s="45" t="s">
        <v>8</v>
      </c>
      <c r="R108" s="31">
        <f t="shared" si="10"/>
        <v>187.68758544284171</v>
      </c>
      <c r="S108" s="30">
        <f t="shared" si="11"/>
        <v>-47.182365746774536</v>
      </c>
      <c r="T108" s="44">
        <f t="shared" si="12"/>
        <v>65.898900067990667</v>
      </c>
    </row>
    <row r="109" spans="2:20" s="27" customFormat="1" x14ac:dyDescent="0.25">
      <c r="B109" s="34" t="s">
        <v>114</v>
      </c>
      <c r="C109" s="18" t="s">
        <v>8</v>
      </c>
      <c r="D109" s="9">
        <v>3574.0012481739991</v>
      </c>
      <c r="E109" s="9">
        <v>5940.2753491919993</v>
      </c>
      <c r="F109" s="9">
        <v>10332.146797664</v>
      </c>
      <c r="G109" s="9">
        <v>7861.3360814970001</v>
      </c>
      <c r="H109" s="18" t="s">
        <v>8</v>
      </c>
      <c r="I109" s="9">
        <f t="shared" si="9"/>
        <v>8.3998855861748545E-2</v>
      </c>
      <c r="J109" s="9">
        <f t="shared" si="9"/>
        <v>0.12193924007973184</v>
      </c>
      <c r="K109" s="9">
        <f t="shared" si="9"/>
        <v>0.22195997782671123</v>
      </c>
      <c r="L109" s="19">
        <f t="shared" si="9"/>
        <v>0.17405565538817477</v>
      </c>
      <c r="M109" s="9" t="s">
        <v>8</v>
      </c>
      <c r="N109" s="9">
        <f t="shared" si="13"/>
        <v>2366.2741010180002</v>
      </c>
      <c r="O109" s="9">
        <f t="shared" si="14"/>
        <v>4391.8714484720003</v>
      </c>
      <c r="P109" s="19">
        <f t="shared" si="15"/>
        <v>-2470.8107161669996</v>
      </c>
      <c r="Q109" s="45" t="s">
        <v>8</v>
      </c>
      <c r="R109" s="31">
        <f t="shared" si="10"/>
        <v>66.207981942562526</v>
      </c>
      <c r="S109" s="30">
        <f t="shared" si="11"/>
        <v>73.933802564714199</v>
      </c>
      <c r="T109" s="44">
        <f t="shared" si="12"/>
        <v>-23.913817375548962</v>
      </c>
    </row>
    <row r="110" spans="2:20" s="27" customFormat="1" x14ac:dyDescent="0.25">
      <c r="B110" s="34" t="s">
        <v>115</v>
      </c>
      <c r="C110" s="18" t="s">
        <v>8</v>
      </c>
      <c r="D110" s="9">
        <v>3768.0857186329995</v>
      </c>
      <c r="E110" s="9">
        <v>4635.0591481740003</v>
      </c>
      <c r="F110" s="9">
        <v>13913.262450271992</v>
      </c>
      <c r="G110" s="9">
        <v>6914.6244701319993</v>
      </c>
      <c r="H110" s="18" t="s">
        <v>8</v>
      </c>
      <c r="I110" s="9">
        <f t="shared" si="9"/>
        <v>8.8560374542643996E-2</v>
      </c>
      <c r="J110" s="9">
        <f t="shared" si="9"/>
        <v>9.5146362252353359E-2</v>
      </c>
      <c r="K110" s="9">
        <f t="shared" si="9"/>
        <v>0.29889116806371696</v>
      </c>
      <c r="L110" s="19">
        <f t="shared" si="9"/>
        <v>0.1530947769482402</v>
      </c>
      <c r="M110" s="9" t="s">
        <v>8</v>
      </c>
      <c r="N110" s="9">
        <f t="shared" si="13"/>
        <v>866.97342954100077</v>
      </c>
      <c r="O110" s="9">
        <f t="shared" si="14"/>
        <v>9278.2033020979907</v>
      </c>
      <c r="P110" s="19">
        <f t="shared" si="15"/>
        <v>-6998.6379801399926</v>
      </c>
      <c r="Q110" s="45" t="s">
        <v>8</v>
      </c>
      <c r="R110" s="31">
        <f t="shared" si="10"/>
        <v>23.008325560479136</v>
      </c>
      <c r="S110" s="30">
        <f t="shared" si="11"/>
        <v>200.1744315550574</v>
      </c>
      <c r="T110" s="44">
        <f t="shared" si="12"/>
        <v>-50.301918799807986</v>
      </c>
    </row>
    <row r="111" spans="2:20" s="27" customFormat="1" x14ac:dyDescent="0.25">
      <c r="B111" s="34" t="s">
        <v>116</v>
      </c>
      <c r="C111" s="18" t="s">
        <v>8</v>
      </c>
      <c r="D111" s="9">
        <v>2011.6849216010003</v>
      </c>
      <c r="E111" s="9">
        <v>2341.5320377540002</v>
      </c>
      <c r="F111" s="9">
        <v>2186.60216064</v>
      </c>
      <c r="G111" s="9">
        <v>9757.6788700000016</v>
      </c>
      <c r="H111" s="18" t="s">
        <v>8</v>
      </c>
      <c r="I111" s="9">
        <f t="shared" si="9"/>
        <v>4.728012668018762E-2</v>
      </c>
      <c r="J111" s="9">
        <f t="shared" si="9"/>
        <v>4.8065892660161959E-2</v>
      </c>
      <c r="K111" s="9">
        <f t="shared" si="9"/>
        <v>4.6973603511055763E-2</v>
      </c>
      <c r="L111" s="19">
        <f t="shared" si="9"/>
        <v>0.21604205356168671</v>
      </c>
      <c r="M111" s="9" t="s">
        <v>8</v>
      </c>
      <c r="N111" s="9">
        <f t="shared" si="13"/>
        <v>329.84711615299989</v>
      </c>
      <c r="O111" s="9">
        <f t="shared" si="14"/>
        <v>-154.92987711400019</v>
      </c>
      <c r="P111" s="19">
        <f t="shared" si="15"/>
        <v>7571.0767093600016</v>
      </c>
      <c r="Q111" s="45" t="s">
        <v>8</v>
      </c>
      <c r="R111" s="31">
        <f t="shared" si="10"/>
        <v>16.396559551209002</v>
      </c>
      <c r="S111" s="30">
        <f t="shared" si="11"/>
        <v>-6.6166029170631857</v>
      </c>
      <c r="T111" s="44">
        <f t="shared" si="12"/>
        <v>346.24847837633217</v>
      </c>
    </row>
    <row r="112" spans="2:20" s="27" customFormat="1" x14ac:dyDescent="0.25">
      <c r="B112" s="34" t="s">
        <v>117</v>
      </c>
      <c r="C112" s="18" t="s">
        <v>8</v>
      </c>
      <c r="D112" s="9">
        <v>4400.9764737969999</v>
      </c>
      <c r="E112" s="9">
        <v>3939.7151356089994</v>
      </c>
      <c r="F112" s="9">
        <v>7353.2493270470013</v>
      </c>
      <c r="G112" s="9">
        <v>9214.7524194879988</v>
      </c>
      <c r="H112" s="18" t="s">
        <v>8</v>
      </c>
      <c r="I112" s="9">
        <f t="shared" ref="I112" si="16">+(D112/D$47)*100</f>
        <v>0.10343504738905535</v>
      </c>
      <c r="J112" s="9">
        <f t="shared" si="9"/>
        <v>8.0872660192784537E-2</v>
      </c>
      <c r="K112" s="9">
        <f t="shared" si="9"/>
        <v>0.15796591836603019</v>
      </c>
      <c r="L112" s="19">
        <f t="shared" si="9"/>
        <v>0.20402127004705453</v>
      </c>
      <c r="M112" s="9" t="s">
        <v>8</v>
      </c>
      <c r="N112" s="9">
        <f t="shared" si="13"/>
        <v>-461.26133818800054</v>
      </c>
      <c r="O112" s="9">
        <f t="shared" si="14"/>
        <v>3413.5341914380019</v>
      </c>
      <c r="P112" s="19">
        <f t="shared" si="15"/>
        <v>1861.5030924409975</v>
      </c>
      <c r="Q112" s="45" t="s">
        <v>8</v>
      </c>
      <c r="R112" s="31">
        <f t="shared" si="10"/>
        <v>-10.480886251819499</v>
      </c>
      <c r="S112" s="30">
        <f t="shared" si="11"/>
        <v>86.644188067936014</v>
      </c>
      <c r="T112" s="44">
        <f t="shared" si="12"/>
        <v>25.315381128094572</v>
      </c>
    </row>
    <row r="113" spans="2:20" s="27" customFormat="1" x14ac:dyDescent="0.25">
      <c r="B113" s="34" t="s">
        <v>118</v>
      </c>
      <c r="C113" s="18" t="s">
        <v>8</v>
      </c>
      <c r="D113" s="9">
        <v>2925.386220291</v>
      </c>
      <c r="E113" s="9">
        <v>3222.3447045350003</v>
      </c>
      <c r="F113" s="9">
        <v>1744.3316979440001</v>
      </c>
      <c r="G113" s="9">
        <v>2041.2049565079997</v>
      </c>
      <c r="H113" s="18" t="s">
        <v>8</v>
      </c>
      <c r="I113" s="9">
        <f t="shared" ref="I113:L143" si="17">+(D113/D$47)*100</f>
        <v>6.8754619373374612E-2</v>
      </c>
      <c r="J113" s="9">
        <f t="shared" si="17"/>
        <v>6.6146809945332369E-2</v>
      </c>
      <c r="K113" s="9">
        <f t="shared" si="17"/>
        <v>3.7472543952396777E-2</v>
      </c>
      <c r="L113" s="19">
        <f t="shared" si="17"/>
        <v>4.5193751138920345E-2</v>
      </c>
      <c r="M113" s="9" t="s">
        <v>8</v>
      </c>
      <c r="N113" s="9">
        <f t="shared" si="13"/>
        <v>296.95848424400037</v>
      </c>
      <c r="O113" s="9">
        <f t="shared" si="14"/>
        <v>-1478.0130065910002</v>
      </c>
      <c r="P113" s="19">
        <f t="shared" si="15"/>
        <v>296.87325856399957</v>
      </c>
      <c r="Q113" s="45" t="s">
        <v>8</v>
      </c>
      <c r="R113" s="31">
        <f t="shared" si="10"/>
        <v>10.151086450884449</v>
      </c>
      <c r="S113" s="30">
        <f t="shared" si="11"/>
        <v>-45.867625661242982</v>
      </c>
      <c r="T113" s="44">
        <f t="shared" si="12"/>
        <v>17.01931226233615</v>
      </c>
    </row>
    <row r="114" spans="2:20" s="27" customFormat="1" x14ac:dyDescent="0.25">
      <c r="B114" s="34" t="s">
        <v>119</v>
      </c>
      <c r="C114" s="18" t="s">
        <v>8</v>
      </c>
      <c r="D114" s="9">
        <v>2257.6896300000003</v>
      </c>
      <c r="E114" s="9">
        <v>3177.0539199999998</v>
      </c>
      <c r="F114" s="9">
        <v>2436.5256899999999</v>
      </c>
      <c r="G114" s="9">
        <v>2857.9965099999995</v>
      </c>
      <c r="H114" s="18" t="s">
        <v>8</v>
      </c>
      <c r="I114" s="9">
        <f t="shared" si="17"/>
        <v>5.3061913704653997E-2</v>
      </c>
      <c r="J114" s="9">
        <f t="shared" si="17"/>
        <v>6.5217101552342796E-2</v>
      </c>
      <c r="K114" s="9">
        <f t="shared" si="17"/>
        <v>5.2342576883333145E-2</v>
      </c>
      <c r="L114" s="19">
        <f t="shared" si="17"/>
        <v>6.3278105717423899E-2</v>
      </c>
      <c r="M114" s="9" t="s">
        <v>8</v>
      </c>
      <c r="N114" s="9">
        <f t="shared" si="13"/>
        <v>919.36428999999953</v>
      </c>
      <c r="O114" s="9">
        <f t="shared" si="14"/>
        <v>-740.52822999999989</v>
      </c>
      <c r="P114" s="19">
        <f t="shared" si="15"/>
        <v>421.47081999999955</v>
      </c>
      <c r="Q114" s="45" t="s">
        <v>8</v>
      </c>
      <c r="R114" s="31">
        <f t="shared" si="10"/>
        <v>40.721464889751012</v>
      </c>
      <c r="S114" s="30">
        <f t="shared" si="11"/>
        <v>-23.308645325100429</v>
      </c>
      <c r="T114" s="44">
        <f t="shared" si="12"/>
        <v>17.298024877381835</v>
      </c>
    </row>
    <row r="115" spans="2:20" s="27" customFormat="1" x14ac:dyDescent="0.25">
      <c r="B115" s="34" t="s">
        <v>120</v>
      </c>
      <c r="C115" s="18" t="s">
        <v>8</v>
      </c>
      <c r="D115" s="9">
        <v>5339.0141869640011</v>
      </c>
      <c r="E115" s="9">
        <v>3991.8457266879996</v>
      </c>
      <c r="F115" s="9">
        <v>3497.1908562660001</v>
      </c>
      <c r="G115" s="9">
        <v>7169.6474117569996</v>
      </c>
      <c r="H115" s="18" t="s">
        <v>8</v>
      </c>
      <c r="I115" s="9">
        <f t="shared" si="17"/>
        <v>0.1254815127341517</v>
      </c>
      <c r="J115" s="9">
        <f t="shared" si="17"/>
        <v>8.1942772988472579E-2</v>
      </c>
      <c r="K115" s="9">
        <f t="shared" si="17"/>
        <v>7.5128278770495049E-2</v>
      </c>
      <c r="L115" s="19">
        <f t="shared" si="17"/>
        <v>0.15874116895888518</v>
      </c>
      <c r="M115" s="9" t="s">
        <v>8</v>
      </c>
      <c r="N115" s="9">
        <f t="shared" si="13"/>
        <v>-1347.1684602760015</v>
      </c>
      <c r="O115" s="9">
        <f t="shared" si="14"/>
        <v>-494.65487042199948</v>
      </c>
      <c r="P115" s="19">
        <f t="shared" si="15"/>
        <v>3672.4565554909996</v>
      </c>
      <c r="Q115" s="45" t="s">
        <v>8</v>
      </c>
      <c r="R115" s="31">
        <f t="shared" si="10"/>
        <v>-25.232531945041725</v>
      </c>
      <c r="S115" s="30">
        <f t="shared" si="11"/>
        <v>-12.391632951016129</v>
      </c>
      <c r="T115" s="44">
        <f t="shared" si="12"/>
        <v>105.01161379027889</v>
      </c>
    </row>
    <row r="116" spans="2:20" s="27" customFormat="1" x14ac:dyDescent="0.25">
      <c r="B116" s="34" t="s">
        <v>121</v>
      </c>
      <c r="C116" s="18" t="s">
        <v>8</v>
      </c>
      <c r="D116" s="9">
        <v>2905.3204191749996</v>
      </c>
      <c r="E116" s="9">
        <v>5035.4711011990003</v>
      </c>
      <c r="F116" s="9">
        <v>3276.4891624050001</v>
      </c>
      <c r="G116" s="9">
        <v>3348.7136749290007</v>
      </c>
      <c r="H116" s="18" t="s">
        <v>8</v>
      </c>
      <c r="I116" s="9">
        <f t="shared" si="17"/>
        <v>6.8283017877277044E-2</v>
      </c>
      <c r="J116" s="9">
        <f t="shared" si="17"/>
        <v>0.10336583465060695</v>
      </c>
      <c r="K116" s="9">
        <f t="shared" si="17"/>
        <v>7.038706244488295E-2</v>
      </c>
      <c r="L116" s="19">
        <f t="shared" si="17"/>
        <v>7.4142937963048966E-2</v>
      </c>
      <c r="M116" s="9" t="s">
        <v>8</v>
      </c>
      <c r="N116" s="9">
        <f t="shared" si="13"/>
        <v>2130.1506820240006</v>
      </c>
      <c r="O116" s="9">
        <f t="shared" si="14"/>
        <v>-1758.9819387940001</v>
      </c>
      <c r="P116" s="19">
        <f t="shared" si="15"/>
        <v>72.224512524000602</v>
      </c>
      <c r="Q116" s="45" t="s">
        <v>8</v>
      </c>
      <c r="R116" s="31">
        <f t="shared" si="10"/>
        <v>73.318958830326949</v>
      </c>
      <c r="S116" s="30">
        <f t="shared" si="11"/>
        <v>-34.93182471795275</v>
      </c>
      <c r="T116" s="44">
        <f t="shared" si="12"/>
        <v>2.2043263061180651</v>
      </c>
    </row>
    <row r="117" spans="2:20" s="27" customFormat="1" x14ac:dyDescent="0.25">
      <c r="B117" s="34" t="s">
        <v>122</v>
      </c>
      <c r="C117" s="18" t="s">
        <v>8</v>
      </c>
      <c r="D117" s="9">
        <v>474.60003772099998</v>
      </c>
      <c r="E117" s="9">
        <v>784.07476093599996</v>
      </c>
      <c r="F117" s="9">
        <v>765.38522080100006</v>
      </c>
      <c r="G117" s="9">
        <v>3463.9761362069994</v>
      </c>
      <c r="H117" s="18" t="s">
        <v>8</v>
      </c>
      <c r="I117" s="9">
        <f t="shared" si="17"/>
        <v>1.1154405774445281E-2</v>
      </c>
      <c r="J117" s="9">
        <f t="shared" si="17"/>
        <v>1.6095126049542153E-2</v>
      </c>
      <c r="K117" s="9">
        <f t="shared" si="17"/>
        <v>1.6442360911508903E-2</v>
      </c>
      <c r="L117" s="19">
        <f t="shared" si="17"/>
        <v>7.6694932055581866E-2</v>
      </c>
      <c r="M117" s="9" t="s">
        <v>8</v>
      </c>
      <c r="N117" s="9">
        <f t="shared" si="13"/>
        <v>309.47472321499998</v>
      </c>
      <c r="O117" s="9">
        <f t="shared" si="14"/>
        <v>-18.689540134999902</v>
      </c>
      <c r="P117" s="19">
        <f t="shared" si="15"/>
        <v>2698.5909154059991</v>
      </c>
      <c r="Q117" s="45" t="s">
        <v>8</v>
      </c>
      <c r="R117" s="31">
        <f t="shared" si="10"/>
        <v>65.207479691969354</v>
      </c>
      <c r="S117" s="30">
        <f t="shared" si="11"/>
        <v>-2.3836426149834278</v>
      </c>
      <c r="T117" s="44">
        <f t="shared" si="12"/>
        <v>352.57943870170863</v>
      </c>
    </row>
    <row r="118" spans="2:20" s="27" customFormat="1" x14ac:dyDescent="0.25">
      <c r="B118" s="34" t="s">
        <v>123</v>
      </c>
      <c r="C118" s="18" t="s">
        <v>8</v>
      </c>
      <c r="D118" s="9">
        <v>3520.0351474819995</v>
      </c>
      <c r="E118" s="9">
        <v>1989.8719062750001</v>
      </c>
      <c r="F118" s="9">
        <v>1870.3625752209998</v>
      </c>
      <c r="G118" s="9">
        <v>2372.4505248839996</v>
      </c>
      <c r="H118" s="18" t="s">
        <v>8</v>
      </c>
      <c r="I118" s="9">
        <f t="shared" si="17"/>
        <v>8.273050411851289E-2</v>
      </c>
      <c r="J118" s="9">
        <f t="shared" si="17"/>
        <v>4.0847175230721497E-2</v>
      </c>
      <c r="K118" s="9">
        <f t="shared" si="17"/>
        <v>4.0179997812054329E-2</v>
      </c>
      <c r="L118" s="19">
        <f t="shared" si="17"/>
        <v>5.2527767125568524E-2</v>
      </c>
      <c r="M118" s="9" t="s">
        <v>8</v>
      </c>
      <c r="N118" s="9">
        <f t="shared" si="13"/>
        <v>-1530.1632412069994</v>
      </c>
      <c r="O118" s="9">
        <f t="shared" si="14"/>
        <v>-119.50933105400031</v>
      </c>
      <c r="P118" s="19">
        <f t="shared" si="15"/>
        <v>502.08794966299979</v>
      </c>
      <c r="Q118" s="45" t="s">
        <v>8</v>
      </c>
      <c r="R118" s="31">
        <f t="shared" si="10"/>
        <v>-43.470112572642265</v>
      </c>
      <c r="S118" s="30">
        <f t="shared" si="11"/>
        <v>-6.0058806135777516</v>
      </c>
      <c r="T118" s="44">
        <f t="shared" si="12"/>
        <v>26.844418099184519</v>
      </c>
    </row>
    <row r="119" spans="2:20" s="27" customFormat="1" x14ac:dyDescent="0.25">
      <c r="B119" s="34" t="s">
        <v>124</v>
      </c>
      <c r="C119" s="18" t="s">
        <v>8</v>
      </c>
      <c r="D119" s="9">
        <v>1497.226456203</v>
      </c>
      <c r="E119" s="9">
        <v>2008.3476564529999</v>
      </c>
      <c r="F119" s="9">
        <v>1625.1006453480002</v>
      </c>
      <c r="G119" s="9">
        <v>937.39249444100005</v>
      </c>
      <c r="H119" s="18" t="s">
        <v>8</v>
      </c>
      <c r="I119" s="9">
        <f t="shared" si="17"/>
        <v>3.5188938266668877E-2</v>
      </c>
      <c r="J119" s="9">
        <f t="shared" si="17"/>
        <v>4.1226436932271189E-2</v>
      </c>
      <c r="K119" s="9">
        <f t="shared" si="17"/>
        <v>3.4911167085737563E-2</v>
      </c>
      <c r="L119" s="19">
        <f t="shared" si="17"/>
        <v>2.0754546464424237E-2</v>
      </c>
      <c r="M119" s="9" t="s">
        <v>8</v>
      </c>
      <c r="N119" s="9">
        <f t="shared" si="13"/>
        <v>511.1212002499999</v>
      </c>
      <c r="O119" s="9">
        <f t="shared" si="14"/>
        <v>-383.24701110499973</v>
      </c>
      <c r="P119" s="19">
        <f t="shared" si="15"/>
        <v>-687.70815090700012</v>
      </c>
      <c r="Q119" s="45" t="s">
        <v>8</v>
      </c>
      <c r="R119" s="31">
        <f t="shared" si="10"/>
        <v>34.137868599130613</v>
      </c>
      <c r="S119" s="30">
        <f t="shared" si="11"/>
        <v>-19.082702632365113</v>
      </c>
      <c r="T119" s="44">
        <f t="shared" si="12"/>
        <v>-42.317880611002636</v>
      </c>
    </row>
    <row r="120" spans="2:20" s="27" customFormat="1" x14ac:dyDescent="0.25">
      <c r="B120" s="34" t="s">
        <v>125</v>
      </c>
      <c r="C120" s="18" t="s">
        <v>8</v>
      </c>
      <c r="D120" s="9">
        <v>1383.2313342900002</v>
      </c>
      <c r="E120" s="9">
        <v>1825.2225434430002</v>
      </c>
      <c r="F120" s="9">
        <v>3329.2260893560001</v>
      </c>
      <c r="G120" s="9">
        <v>5510.5513386880011</v>
      </c>
      <c r="H120" s="18" t="s">
        <v>8</v>
      </c>
      <c r="I120" s="9">
        <f t="shared" si="17"/>
        <v>3.2509739478082909E-2</v>
      </c>
      <c r="J120" s="9">
        <f t="shared" si="17"/>
        <v>3.7467328842611385E-2</v>
      </c>
      <c r="K120" s="9">
        <f t="shared" si="17"/>
        <v>7.1519981611240471E-2</v>
      </c>
      <c r="L120" s="19">
        <f t="shared" si="17"/>
        <v>0.12200758431674613</v>
      </c>
      <c r="M120" s="9" t="s">
        <v>8</v>
      </c>
      <c r="N120" s="9">
        <f t="shared" si="13"/>
        <v>441.991209153</v>
      </c>
      <c r="O120" s="9">
        <f t="shared" si="14"/>
        <v>1504.0035459129999</v>
      </c>
      <c r="P120" s="19">
        <f t="shared" si="15"/>
        <v>2181.325249332001</v>
      </c>
      <c r="Q120" s="45" t="s">
        <v>8</v>
      </c>
      <c r="R120" s="31">
        <f t="shared" si="10"/>
        <v>31.953527815350569</v>
      </c>
      <c r="S120" s="30">
        <f t="shared" si="11"/>
        <v>82.401105077078967</v>
      </c>
      <c r="T120" s="44">
        <f t="shared" si="12"/>
        <v>65.520490071431368</v>
      </c>
    </row>
    <row r="121" spans="2:20" s="27" customFormat="1" x14ac:dyDescent="0.25">
      <c r="B121" s="34" t="s">
        <v>126</v>
      </c>
      <c r="C121" s="18" t="s">
        <v>8</v>
      </c>
      <c r="D121" s="9">
        <v>1504.1722145480001</v>
      </c>
      <c r="E121" s="9">
        <v>1530.3589933329999</v>
      </c>
      <c r="F121" s="9">
        <v>1572.2149489149997</v>
      </c>
      <c r="G121" s="9">
        <v>1569.7666876479998</v>
      </c>
      <c r="H121" s="18" t="s">
        <v>8</v>
      </c>
      <c r="I121" s="9">
        <f t="shared" si="17"/>
        <v>3.5352182684775975E-2</v>
      </c>
      <c r="J121" s="9">
        <f t="shared" si="17"/>
        <v>3.1414505511363607E-2</v>
      </c>
      <c r="K121" s="9">
        <f t="shared" si="17"/>
        <v>3.377505198424937E-2</v>
      </c>
      <c r="L121" s="19">
        <f t="shared" si="17"/>
        <v>3.4755767568337752E-2</v>
      </c>
      <c r="M121" s="9" t="s">
        <v>8</v>
      </c>
      <c r="N121" s="9">
        <f t="shared" si="13"/>
        <v>26.186778784999888</v>
      </c>
      <c r="O121" s="9">
        <f t="shared" si="14"/>
        <v>41.855955581999751</v>
      </c>
      <c r="P121" s="19">
        <f t="shared" si="15"/>
        <v>-2.4482612669999071</v>
      </c>
      <c r="Q121" s="45" t="s">
        <v>8</v>
      </c>
      <c r="R121" s="31">
        <f t="shared" si="10"/>
        <v>1.740942860912309</v>
      </c>
      <c r="S121" s="30">
        <f t="shared" si="11"/>
        <v>2.7350416316919812</v>
      </c>
      <c r="T121" s="44">
        <f t="shared" si="12"/>
        <v>-0.15572051828469657</v>
      </c>
    </row>
    <row r="122" spans="2:20" s="27" customFormat="1" x14ac:dyDescent="0.25">
      <c r="B122" s="34" t="s">
        <v>127</v>
      </c>
      <c r="C122" s="18" t="s">
        <v>8</v>
      </c>
      <c r="D122" s="9">
        <v>270.33567281400002</v>
      </c>
      <c r="E122" s="9">
        <v>3019.4790760639999</v>
      </c>
      <c r="F122" s="9">
        <v>2874.6343746110006</v>
      </c>
      <c r="G122" s="9">
        <v>298.63299004099997</v>
      </c>
      <c r="H122" s="18" t="s">
        <v>8</v>
      </c>
      <c r="I122" s="9">
        <f t="shared" si="17"/>
        <v>6.3536315849340398E-3</v>
      </c>
      <c r="J122" s="9">
        <f t="shared" si="17"/>
        <v>6.1982477634134739E-2</v>
      </c>
      <c r="K122" s="9">
        <f t="shared" si="17"/>
        <v>6.1754231191606515E-2</v>
      </c>
      <c r="L122" s="19">
        <f t="shared" si="17"/>
        <v>6.61194996159208E-3</v>
      </c>
      <c r="M122" s="9" t="s">
        <v>8</v>
      </c>
      <c r="N122" s="9">
        <f t="shared" si="13"/>
        <v>2749.1434032499997</v>
      </c>
      <c r="O122" s="9">
        <f t="shared" si="14"/>
        <v>-144.84470145299929</v>
      </c>
      <c r="P122" s="19">
        <f t="shared" si="15"/>
        <v>-2576.0013845700005</v>
      </c>
      <c r="Q122" s="45" t="s">
        <v>8</v>
      </c>
      <c r="R122" s="31">
        <f t="shared" si="10"/>
        <v>1016.936971222996</v>
      </c>
      <c r="S122" s="30">
        <f t="shared" si="11"/>
        <v>-4.7970096100751753</v>
      </c>
      <c r="T122" s="44">
        <f t="shared" si="12"/>
        <v>-89.611444409120338</v>
      </c>
    </row>
    <row r="123" spans="2:20" s="27" customFormat="1" x14ac:dyDescent="0.25">
      <c r="B123" s="34" t="s">
        <v>128</v>
      </c>
      <c r="C123" s="18" t="s">
        <v>8</v>
      </c>
      <c r="D123" s="9">
        <v>743.02314083300007</v>
      </c>
      <c r="E123" s="9">
        <v>2836.957416661</v>
      </c>
      <c r="F123" s="9">
        <v>4814.9395180000001</v>
      </c>
      <c r="G123" s="9">
        <v>1472.4691366850002</v>
      </c>
      <c r="H123" s="18" t="s">
        <v>8</v>
      </c>
      <c r="I123" s="9">
        <f t="shared" si="17"/>
        <v>1.7463086712871875E-2</v>
      </c>
      <c r="J123" s="9">
        <f t="shared" si="17"/>
        <v>5.8235756962554959E-2</v>
      </c>
      <c r="K123" s="9">
        <f t="shared" si="17"/>
        <v>0.10343676774838932</v>
      </c>
      <c r="L123" s="19">
        <f t="shared" si="17"/>
        <v>3.2601529557780097E-2</v>
      </c>
      <c r="M123" s="9" t="s">
        <v>8</v>
      </c>
      <c r="N123" s="9">
        <f t="shared" si="13"/>
        <v>2093.934275828</v>
      </c>
      <c r="O123" s="9">
        <f t="shared" si="14"/>
        <v>1977.9821013390001</v>
      </c>
      <c r="P123" s="19">
        <f t="shared" si="15"/>
        <v>-3342.4703813149999</v>
      </c>
      <c r="Q123" s="45" t="s">
        <v>8</v>
      </c>
      <c r="R123" s="31">
        <f t="shared" si="10"/>
        <v>281.81279434722575</v>
      </c>
      <c r="S123" s="30">
        <f t="shared" si="11"/>
        <v>69.721952459442122</v>
      </c>
      <c r="T123" s="44">
        <f t="shared" si="12"/>
        <v>-69.418740750940415</v>
      </c>
    </row>
    <row r="124" spans="2:20" s="27" customFormat="1" x14ac:dyDescent="0.25">
      <c r="B124" s="34" t="s">
        <v>129</v>
      </c>
      <c r="C124" s="18" t="s">
        <v>8</v>
      </c>
      <c r="D124" s="9">
        <v>3479.8085099999998</v>
      </c>
      <c r="E124" s="9">
        <v>593.77933999999993</v>
      </c>
      <c r="F124" s="9">
        <v>429.73601000000008</v>
      </c>
      <c r="G124" s="9">
        <v>197.83918000000003</v>
      </c>
      <c r="H124" s="18" t="s">
        <v>8</v>
      </c>
      <c r="I124" s="9">
        <f t="shared" si="17"/>
        <v>8.1785067536648326E-2</v>
      </c>
      <c r="J124" s="9">
        <f t="shared" si="17"/>
        <v>1.2188829176831558E-2</v>
      </c>
      <c r="K124" s="9">
        <f t="shared" si="17"/>
        <v>9.2317886223320829E-3</v>
      </c>
      <c r="L124" s="19">
        <f t="shared" si="17"/>
        <v>4.3803022513447575E-3</v>
      </c>
      <c r="M124" s="9" t="s">
        <v>8</v>
      </c>
      <c r="N124" s="9">
        <f t="shared" si="13"/>
        <v>-2886.0291699999998</v>
      </c>
      <c r="O124" s="9">
        <f t="shared" si="14"/>
        <v>-164.04332999999986</v>
      </c>
      <c r="P124" s="19">
        <f t="shared" si="15"/>
        <v>-231.89683000000005</v>
      </c>
      <c r="Q124" s="45" t="s">
        <v>8</v>
      </c>
      <c r="R124" s="31">
        <f t="shared" si="10"/>
        <v>-82.936436350056525</v>
      </c>
      <c r="S124" s="30">
        <f t="shared" si="11"/>
        <v>-27.626985135589234</v>
      </c>
      <c r="T124" s="44">
        <f t="shared" si="12"/>
        <v>-53.962624635529146</v>
      </c>
    </row>
    <row r="125" spans="2:20" s="27" customFormat="1" x14ac:dyDescent="0.25">
      <c r="B125" s="34" t="s">
        <v>130</v>
      </c>
      <c r="C125" s="18" t="s">
        <v>8</v>
      </c>
      <c r="D125" s="9">
        <v>1226.3357413600002</v>
      </c>
      <c r="E125" s="9">
        <v>1699.879355926</v>
      </c>
      <c r="F125" s="9">
        <v>1095.688452505</v>
      </c>
      <c r="G125" s="9">
        <v>1087.8482891419999</v>
      </c>
      <c r="H125" s="18" t="s">
        <v>8</v>
      </c>
      <c r="I125" s="9">
        <f t="shared" si="17"/>
        <v>2.8822261667994287E-2</v>
      </c>
      <c r="J125" s="9">
        <f t="shared" si="17"/>
        <v>3.4894341542102941E-2</v>
      </c>
      <c r="K125" s="9">
        <f t="shared" si="17"/>
        <v>2.3538088393980069E-2</v>
      </c>
      <c r="L125" s="19">
        <f t="shared" si="17"/>
        <v>2.4085746362526594E-2</v>
      </c>
      <c r="M125" s="9" t="s">
        <v>8</v>
      </c>
      <c r="N125" s="9">
        <f t="shared" si="13"/>
        <v>473.54361456599986</v>
      </c>
      <c r="O125" s="9">
        <f t="shared" si="14"/>
        <v>-604.19090342100003</v>
      </c>
      <c r="P125" s="19">
        <f t="shared" si="15"/>
        <v>-7.8401633630001015</v>
      </c>
      <c r="Q125" s="45" t="s">
        <v>8</v>
      </c>
      <c r="R125" s="31">
        <f t="shared" si="10"/>
        <v>38.614516285796441</v>
      </c>
      <c r="S125" s="30">
        <f t="shared" si="11"/>
        <v>-35.543163773047311</v>
      </c>
      <c r="T125" s="44">
        <f t="shared" si="12"/>
        <v>-0.71554677290571744</v>
      </c>
    </row>
    <row r="126" spans="2:20" s="27" customFormat="1" x14ac:dyDescent="0.25">
      <c r="B126" s="34" t="s">
        <v>131</v>
      </c>
      <c r="C126" s="18" t="s">
        <v>8</v>
      </c>
      <c r="D126" s="9">
        <v>726.23000919900005</v>
      </c>
      <c r="E126" s="9">
        <v>628.12690736099989</v>
      </c>
      <c r="F126" s="9">
        <v>936.90697215900013</v>
      </c>
      <c r="G126" s="9">
        <v>383.11223877800001</v>
      </c>
      <c r="H126" s="18" t="s">
        <v>8</v>
      </c>
      <c r="I126" s="9">
        <f t="shared" si="17"/>
        <v>1.7068401947635033E-2</v>
      </c>
      <c r="J126" s="9">
        <f t="shared" si="17"/>
        <v>1.2893900241114366E-2</v>
      </c>
      <c r="K126" s="9">
        <f t="shared" si="17"/>
        <v>2.0127070863251734E-2</v>
      </c>
      <c r="L126" s="19">
        <f t="shared" si="17"/>
        <v>8.4823815082381744E-3</v>
      </c>
      <c r="M126" s="9" t="s">
        <v>8</v>
      </c>
      <c r="N126" s="9">
        <f t="shared" si="13"/>
        <v>-98.103101838000157</v>
      </c>
      <c r="O126" s="9">
        <f t="shared" si="14"/>
        <v>308.78006479800024</v>
      </c>
      <c r="P126" s="19">
        <f t="shared" si="15"/>
        <v>-553.79473338100013</v>
      </c>
      <c r="Q126" s="45" t="s">
        <v>8</v>
      </c>
      <c r="R126" s="31">
        <f t="shared" si="10"/>
        <v>-13.508544207117467</v>
      </c>
      <c r="S126" s="30">
        <f t="shared" si="11"/>
        <v>49.158866015675514</v>
      </c>
      <c r="T126" s="44">
        <f t="shared" si="12"/>
        <v>-59.1088282868512</v>
      </c>
    </row>
    <row r="127" spans="2:20" s="27" customFormat="1" x14ac:dyDescent="0.25">
      <c r="B127" s="34" t="s">
        <v>132</v>
      </c>
      <c r="C127" s="18" t="s">
        <v>8</v>
      </c>
      <c r="D127" s="9">
        <v>2801.1470720139996</v>
      </c>
      <c r="E127" s="9">
        <v>1014.339579906</v>
      </c>
      <c r="F127" s="9">
        <v>5674.1468329019999</v>
      </c>
      <c r="G127" s="9">
        <v>3258.9296101350005</v>
      </c>
      <c r="H127" s="18" t="s">
        <v>8</v>
      </c>
      <c r="I127" s="9">
        <f t="shared" si="17"/>
        <v>6.5834657799819479E-2</v>
      </c>
      <c r="J127" s="9">
        <f t="shared" si="17"/>
        <v>2.08218963407742E-2</v>
      </c>
      <c r="K127" s="9">
        <f t="shared" si="17"/>
        <v>0.12189465847515617</v>
      </c>
      <c r="L127" s="19">
        <f t="shared" si="17"/>
        <v>7.2155053959728474E-2</v>
      </c>
      <c r="M127" s="9" t="s">
        <v>8</v>
      </c>
      <c r="N127" s="9">
        <f t="shared" si="13"/>
        <v>-1786.8074921079997</v>
      </c>
      <c r="O127" s="9">
        <f t="shared" si="14"/>
        <v>4659.807252996</v>
      </c>
      <c r="P127" s="19">
        <f t="shared" si="15"/>
        <v>-2415.2172227669994</v>
      </c>
      <c r="Q127" s="45" t="s">
        <v>8</v>
      </c>
      <c r="R127" s="31">
        <f t="shared" si="10"/>
        <v>-63.788421177874852</v>
      </c>
      <c r="S127" s="30">
        <f t="shared" si="11"/>
        <v>459.39321952001808</v>
      </c>
      <c r="T127" s="44">
        <f t="shared" si="12"/>
        <v>-42.565292966374557</v>
      </c>
    </row>
    <row r="128" spans="2:20" s="27" customFormat="1" ht="15.75" customHeight="1" x14ac:dyDescent="0.25">
      <c r="B128" s="34" t="s">
        <v>133</v>
      </c>
      <c r="C128" s="18" t="s">
        <v>8</v>
      </c>
      <c r="D128" s="9">
        <v>248.68118000000004</v>
      </c>
      <c r="E128" s="9">
        <v>557.27601000000004</v>
      </c>
      <c r="F128" s="9">
        <v>570.59033000000011</v>
      </c>
      <c r="G128" s="9">
        <v>257.75366999999994</v>
      </c>
      <c r="H128" s="18" t="s">
        <v>8</v>
      </c>
      <c r="I128" s="9">
        <f t="shared" si="17"/>
        <v>5.8446914659086814E-3</v>
      </c>
      <c r="J128" s="9">
        <f t="shared" si="17"/>
        <v>1.1439505608659736E-2</v>
      </c>
      <c r="K128" s="9">
        <f t="shared" si="17"/>
        <v>1.2257686565542198E-2</v>
      </c>
      <c r="L128" s="19">
        <f t="shared" si="17"/>
        <v>5.7068523079875956E-3</v>
      </c>
      <c r="M128" s="9" t="s">
        <v>8</v>
      </c>
      <c r="N128" s="9">
        <f t="shared" si="13"/>
        <v>308.59483</v>
      </c>
      <c r="O128" s="9">
        <f t="shared" si="14"/>
        <v>13.314320000000066</v>
      </c>
      <c r="P128" s="19">
        <f t="shared" si="15"/>
        <v>-312.83666000000017</v>
      </c>
      <c r="Q128" s="45" t="s">
        <v>8</v>
      </c>
      <c r="R128" s="31">
        <f t="shared" si="10"/>
        <v>124.09255497340004</v>
      </c>
      <c r="S128" s="30">
        <f t="shared" si="11"/>
        <v>2.3891787482472227</v>
      </c>
      <c r="T128" s="44">
        <f t="shared" si="12"/>
        <v>-54.826842228468905</v>
      </c>
    </row>
    <row r="129" spans="2:20" s="27" customFormat="1" x14ac:dyDescent="0.25">
      <c r="B129" s="34" t="s">
        <v>134</v>
      </c>
      <c r="C129" s="18" t="s">
        <v>8</v>
      </c>
      <c r="D129" s="9">
        <v>252.44277999999997</v>
      </c>
      <c r="E129" s="9">
        <v>407.68124989999995</v>
      </c>
      <c r="F129" s="9">
        <v>186.87264999999999</v>
      </c>
      <c r="G129" s="9">
        <v>221.37921575999999</v>
      </c>
      <c r="H129" s="18" t="s">
        <v>8</v>
      </c>
      <c r="I129" s="9">
        <f t="shared" si="17"/>
        <v>5.9330994082313036E-3</v>
      </c>
      <c r="J129" s="9">
        <f t="shared" si="17"/>
        <v>8.3686931809184833E-3</v>
      </c>
      <c r="K129" s="9">
        <f t="shared" si="17"/>
        <v>4.0144850884035639E-3</v>
      </c>
      <c r="L129" s="19">
        <f t="shared" si="17"/>
        <v>4.9014956349620166E-3</v>
      </c>
      <c r="M129" s="9" t="s">
        <v>8</v>
      </c>
      <c r="N129" s="9">
        <f t="shared" si="13"/>
        <v>155.23846989999998</v>
      </c>
      <c r="O129" s="9">
        <f t="shared" si="14"/>
        <v>-220.80859989999996</v>
      </c>
      <c r="P129" s="19">
        <f t="shared" si="15"/>
        <v>34.506565760000001</v>
      </c>
      <c r="Q129" s="45" t="s">
        <v>8</v>
      </c>
      <c r="R129" s="31">
        <f t="shared" si="10"/>
        <v>61.494517648712318</v>
      </c>
      <c r="S129" s="30">
        <f t="shared" si="11"/>
        <v>-54.162069007137823</v>
      </c>
      <c r="T129" s="44">
        <f t="shared" si="12"/>
        <v>18.465284117285229</v>
      </c>
    </row>
    <row r="130" spans="2:20" s="27" customFormat="1" x14ac:dyDescent="0.25">
      <c r="B130" s="34" t="s">
        <v>135</v>
      </c>
      <c r="C130" s="18" t="s">
        <v>8</v>
      </c>
      <c r="D130" s="9">
        <v>121.57171161200002</v>
      </c>
      <c r="E130" s="9">
        <v>234.31032473700003</v>
      </c>
      <c r="F130" s="9">
        <v>137.99588057099999</v>
      </c>
      <c r="G130" s="9">
        <v>486.07892584699994</v>
      </c>
      <c r="H130" s="18" t="s">
        <v>8</v>
      </c>
      <c r="I130" s="9">
        <f t="shared" si="17"/>
        <v>2.8572694779499105E-3</v>
      </c>
      <c r="J130" s="9">
        <f t="shared" si="17"/>
        <v>4.8098145728465791E-3</v>
      </c>
      <c r="K130" s="9">
        <f t="shared" si="17"/>
        <v>2.964491619364303E-3</v>
      </c>
      <c r="L130" s="19">
        <f t="shared" si="17"/>
        <v>1.0762138284332028E-2</v>
      </c>
      <c r="M130" s="9" t="s">
        <v>8</v>
      </c>
      <c r="N130" s="9">
        <f t="shared" si="13"/>
        <v>112.73861312500001</v>
      </c>
      <c r="O130" s="9">
        <f t="shared" si="14"/>
        <v>-96.314444166000044</v>
      </c>
      <c r="P130" s="19">
        <f t="shared" si="15"/>
        <v>348.08304527599995</v>
      </c>
      <c r="Q130" s="45" t="s">
        <v>8</v>
      </c>
      <c r="R130" s="31">
        <f t="shared" si="10"/>
        <v>92.734248477811093</v>
      </c>
      <c r="S130" s="30">
        <f t="shared" si="11"/>
        <v>-41.105505817597887</v>
      </c>
      <c r="T130" s="44">
        <f t="shared" si="12"/>
        <v>252.24162042787097</v>
      </c>
    </row>
    <row r="131" spans="2:20" s="27" customFormat="1" x14ac:dyDescent="0.25">
      <c r="B131" s="34" t="s">
        <v>136</v>
      </c>
      <c r="C131" s="18" t="s">
        <v>8</v>
      </c>
      <c r="D131" s="9">
        <v>226.71454727300002</v>
      </c>
      <c r="E131" s="9">
        <v>439.33186057300003</v>
      </c>
      <c r="F131" s="9">
        <v>716.76228931000003</v>
      </c>
      <c r="G131" s="9">
        <v>711.74964264699997</v>
      </c>
      <c r="H131" s="18" t="s">
        <v>8</v>
      </c>
      <c r="I131" s="9">
        <f t="shared" si="17"/>
        <v>5.3284152007154438E-3</v>
      </c>
      <c r="J131" s="9">
        <f t="shared" si="17"/>
        <v>9.0184023588019708E-3</v>
      </c>
      <c r="K131" s="9">
        <f t="shared" si="17"/>
        <v>1.5397820506986959E-2</v>
      </c>
      <c r="L131" s="19">
        <f t="shared" si="17"/>
        <v>1.5758650850051445E-2</v>
      </c>
      <c r="M131" s="9" t="s">
        <v>8</v>
      </c>
      <c r="N131" s="9">
        <f t="shared" si="13"/>
        <v>212.61731330000001</v>
      </c>
      <c r="O131" s="9">
        <f t="shared" si="14"/>
        <v>277.430428737</v>
      </c>
      <c r="P131" s="19">
        <f t="shared" si="15"/>
        <v>-5.012646663000055</v>
      </c>
      <c r="Q131" s="45" t="s">
        <v>8</v>
      </c>
      <c r="R131" s="31">
        <f t="shared" si="10"/>
        <v>93.781945559927067</v>
      </c>
      <c r="S131" s="30">
        <f t="shared" si="11"/>
        <v>63.148260719165791</v>
      </c>
      <c r="T131" s="44">
        <f t="shared" si="12"/>
        <v>-0.69934575768844098</v>
      </c>
    </row>
    <row r="132" spans="2:20" s="27" customFormat="1" x14ac:dyDescent="0.25">
      <c r="B132" s="34" t="s">
        <v>137</v>
      </c>
      <c r="C132" s="18" t="s">
        <v>8</v>
      </c>
      <c r="D132" s="9">
        <v>137.158599227</v>
      </c>
      <c r="E132" s="9">
        <v>281.87675611500003</v>
      </c>
      <c r="F132" s="9">
        <v>724.29598866899994</v>
      </c>
      <c r="G132" s="9">
        <v>845.42827737000005</v>
      </c>
      <c r="H132" s="18" t="s">
        <v>8</v>
      </c>
      <c r="I132" s="9">
        <f t="shared" si="17"/>
        <v>3.2236041922353584E-3</v>
      </c>
      <c r="J132" s="9">
        <f t="shared" si="17"/>
        <v>5.7862363975229357E-3</v>
      </c>
      <c r="K132" s="9">
        <f t="shared" si="17"/>
        <v>1.5559662936776556E-2</v>
      </c>
      <c r="L132" s="19">
        <f t="shared" si="17"/>
        <v>1.8718392315992875E-2</v>
      </c>
      <c r="M132" s="9" t="s">
        <v>8</v>
      </c>
      <c r="N132" s="9">
        <f t="shared" si="13"/>
        <v>144.71815688800004</v>
      </c>
      <c r="O132" s="9">
        <f t="shared" si="14"/>
        <v>442.4192325539999</v>
      </c>
      <c r="P132" s="19">
        <f t="shared" si="15"/>
        <v>121.13228870100011</v>
      </c>
      <c r="Q132" s="45" t="s">
        <v>8</v>
      </c>
      <c r="R132" s="31">
        <f t="shared" si="10"/>
        <v>105.51154481279647</v>
      </c>
      <c r="S132" s="30">
        <f t="shared" si="11"/>
        <v>156.9548474488268</v>
      </c>
      <c r="T132" s="44">
        <f t="shared" si="12"/>
        <v>16.724141869624098</v>
      </c>
    </row>
    <row r="133" spans="2:20" s="27" customFormat="1" x14ac:dyDescent="0.25">
      <c r="B133" s="34" t="s">
        <v>138</v>
      </c>
      <c r="C133" s="18" t="s">
        <v>8</v>
      </c>
      <c r="D133" s="9">
        <v>160.89623282399998</v>
      </c>
      <c r="E133" s="9">
        <v>182.46283661500001</v>
      </c>
      <c r="F133" s="9">
        <v>285.77690779499994</v>
      </c>
      <c r="G133" s="9">
        <v>364.74291056300007</v>
      </c>
      <c r="H133" s="18" t="s">
        <v>8</v>
      </c>
      <c r="I133" s="9">
        <f t="shared" si="17"/>
        <v>3.7815038471479376E-3</v>
      </c>
      <c r="J133" s="9">
        <f t="shared" si="17"/>
        <v>3.7455131844438411E-3</v>
      </c>
      <c r="K133" s="9">
        <f t="shared" si="17"/>
        <v>6.1391923053111712E-3</v>
      </c>
      <c r="L133" s="19">
        <f t="shared" si="17"/>
        <v>8.0756713220361542E-3</v>
      </c>
      <c r="M133" s="9" t="s">
        <v>8</v>
      </c>
      <c r="N133" s="9">
        <f t="shared" si="13"/>
        <v>21.566603791000034</v>
      </c>
      <c r="O133" s="9">
        <f t="shared" si="14"/>
        <v>103.31407117999993</v>
      </c>
      <c r="P133" s="19">
        <f t="shared" si="15"/>
        <v>78.966002768000124</v>
      </c>
      <c r="Q133" s="45" t="s">
        <v>8</v>
      </c>
      <c r="R133" s="31">
        <f t="shared" si="10"/>
        <v>13.40404521129539</v>
      </c>
      <c r="S133" s="30">
        <f t="shared" si="11"/>
        <v>56.621980177801646</v>
      </c>
      <c r="T133" s="44">
        <f t="shared" si="12"/>
        <v>27.632044652343236</v>
      </c>
    </row>
    <row r="134" spans="2:20" s="27" customFormat="1" x14ac:dyDescent="0.25">
      <c r="B134" s="34" t="s">
        <v>139</v>
      </c>
      <c r="C134" s="18" t="s">
        <v>8</v>
      </c>
      <c r="D134" s="9">
        <v>642.10312999999996</v>
      </c>
      <c r="E134" s="9">
        <v>60.182000000000002</v>
      </c>
      <c r="F134" s="9">
        <v>38.1</v>
      </c>
      <c r="G134" s="9">
        <v>369.42500000000001</v>
      </c>
      <c r="H134" s="18" t="s">
        <v>8</v>
      </c>
      <c r="I134" s="9">
        <f t="shared" si="17"/>
        <v>1.5091188984000525E-2</v>
      </c>
      <c r="J134" s="9">
        <f t="shared" si="17"/>
        <v>1.2353884146930356E-3</v>
      </c>
      <c r="K134" s="9">
        <f t="shared" si="17"/>
        <v>8.1848190127434804E-4</v>
      </c>
      <c r="L134" s="19">
        <f t="shared" si="17"/>
        <v>8.1793361618413343E-3</v>
      </c>
      <c r="M134" s="9" t="s">
        <v>8</v>
      </c>
      <c r="N134" s="9">
        <f t="shared" si="13"/>
        <v>-581.92112999999995</v>
      </c>
      <c r="O134" s="9">
        <f t="shared" si="14"/>
        <v>-22.082000000000001</v>
      </c>
      <c r="P134" s="19">
        <f t="shared" si="15"/>
        <v>331.32499999999999</v>
      </c>
      <c r="Q134" s="45" t="s">
        <v>8</v>
      </c>
      <c r="R134" s="31">
        <f t="shared" si="10"/>
        <v>-90.627362305491332</v>
      </c>
      <c r="S134" s="30">
        <f t="shared" si="11"/>
        <v>-36.692034163038777</v>
      </c>
      <c r="T134" s="44">
        <f t="shared" si="12"/>
        <v>869.61942257217845</v>
      </c>
    </row>
    <row r="135" spans="2:20" s="27" customFormat="1" x14ac:dyDescent="0.25">
      <c r="B135" s="34" t="s">
        <v>140</v>
      </c>
      <c r="C135" s="18" t="s">
        <v>8</v>
      </c>
      <c r="D135" s="9">
        <v>618.25597000000005</v>
      </c>
      <c r="E135" s="9">
        <v>30.331790000000002</v>
      </c>
      <c r="F135" s="9">
        <v>1765.2693599999996</v>
      </c>
      <c r="G135" s="9">
        <v>934.25722000000007</v>
      </c>
      <c r="H135" s="18" t="s">
        <v>8</v>
      </c>
      <c r="I135" s="9">
        <f t="shared" si="17"/>
        <v>1.4530715157480325E-2</v>
      </c>
      <c r="J135" s="9">
        <f t="shared" si="17"/>
        <v>6.2263703371277248E-4</v>
      </c>
      <c r="K135" s="9">
        <f t="shared" si="17"/>
        <v>3.7922336536329426E-2</v>
      </c>
      <c r="L135" s="19">
        <f t="shared" si="17"/>
        <v>2.06851292251671E-2</v>
      </c>
      <c r="M135" s="9" t="s">
        <v>8</v>
      </c>
      <c r="N135" s="9">
        <f t="shared" si="13"/>
        <v>-587.92418000000009</v>
      </c>
      <c r="O135" s="9">
        <f t="shared" si="14"/>
        <v>1734.9375699999996</v>
      </c>
      <c r="P135" s="19">
        <f t="shared" si="15"/>
        <v>-831.01213999999948</v>
      </c>
      <c r="Q135" s="45" t="s">
        <v>8</v>
      </c>
      <c r="R135" s="31">
        <f t="shared" si="10"/>
        <v>-95.093975396630626</v>
      </c>
      <c r="S135" s="30">
        <f t="shared" si="11"/>
        <v>5719.865428317944</v>
      </c>
      <c r="T135" s="44">
        <f t="shared" si="12"/>
        <v>-47.075656487914095</v>
      </c>
    </row>
    <row r="136" spans="2:20" s="27" customFormat="1" x14ac:dyDescent="0.25">
      <c r="B136" s="34" t="s">
        <v>141</v>
      </c>
      <c r="C136" s="18" t="s">
        <v>8</v>
      </c>
      <c r="D136" s="9">
        <v>34.566000000000003</v>
      </c>
      <c r="E136" s="9">
        <v>71.081609999999984</v>
      </c>
      <c r="F136" s="9">
        <v>77.01352</v>
      </c>
      <c r="G136" s="9">
        <v>87.707719999999981</v>
      </c>
      <c r="H136" s="18" t="s">
        <v>8</v>
      </c>
      <c r="I136" s="9">
        <f t="shared" si="17"/>
        <v>8.1239603741062934E-4</v>
      </c>
      <c r="J136" s="9">
        <f t="shared" si="17"/>
        <v>1.459130595389462E-3</v>
      </c>
      <c r="K136" s="9">
        <f t="shared" si="17"/>
        <v>1.6544402171503943E-3</v>
      </c>
      <c r="L136" s="19">
        <f t="shared" si="17"/>
        <v>1.9419122308145208E-3</v>
      </c>
      <c r="M136" s="9" t="s">
        <v>8</v>
      </c>
      <c r="N136" s="9">
        <f t="shared" si="13"/>
        <v>36.515609999999981</v>
      </c>
      <c r="O136" s="9">
        <f t="shared" si="14"/>
        <v>5.9319100000000162</v>
      </c>
      <c r="P136" s="19">
        <f t="shared" si="15"/>
        <v>10.694199999999981</v>
      </c>
      <c r="Q136" s="45" t="s">
        <v>8</v>
      </c>
      <c r="R136" s="31">
        <f t="shared" si="10"/>
        <v>105.64025342822418</v>
      </c>
      <c r="S136" s="30">
        <f t="shared" si="11"/>
        <v>8.3452105263232212</v>
      </c>
      <c r="T136" s="44">
        <f t="shared" si="12"/>
        <v>13.886133239981735</v>
      </c>
    </row>
    <row r="137" spans="2:20" s="27" customFormat="1" x14ac:dyDescent="0.25">
      <c r="B137" s="34" t="s">
        <v>142</v>
      </c>
      <c r="C137" s="18" t="s">
        <v>8</v>
      </c>
      <c r="D137" s="9">
        <v>358.61880451000002</v>
      </c>
      <c r="E137" s="9">
        <v>27.227161561999999</v>
      </c>
      <c r="F137" s="9">
        <v>37.370071563000003</v>
      </c>
      <c r="G137" s="9">
        <v>50.470689125</v>
      </c>
      <c r="H137" s="18" t="s">
        <v>8</v>
      </c>
      <c r="I137" s="9">
        <f t="shared" si="17"/>
        <v>8.428527909647085E-3</v>
      </c>
      <c r="J137" s="9">
        <f t="shared" si="17"/>
        <v>5.5890664914210776E-4</v>
      </c>
      <c r="K137" s="9">
        <f t="shared" si="17"/>
        <v>8.0280123946568753E-4</v>
      </c>
      <c r="L137" s="19">
        <f t="shared" si="17"/>
        <v>1.1174574884568306E-3</v>
      </c>
      <c r="M137" s="9" t="s">
        <v>8</v>
      </c>
      <c r="N137" s="9">
        <f t="shared" si="13"/>
        <v>-331.39164294800003</v>
      </c>
      <c r="O137" s="9">
        <f t="shared" si="14"/>
        <v>10.142910001000004</v>
      </c>
      <c r="P137" s="19">
        <f t="shared" si="15"/>
        <v>13.100617561999996</v>
      </c>
      <c r="Q137" s="45" t="s">
        <v>8</v>
      </c>
      <c r="R137" s="31">
        <f t="shared" si="10"/>
        <v>-92.407770808560386</v>
      </c>
      <c r="S137" s="30">
        <f t="shared" si="11"/>
        <v>37.252910032150055</v>
      </c>
      <c r="T137" s="44">
        <f t="shared" si="12"/>
        <v>35.056442265341772</v>
      </c>
    </row>
    <row r="138" spans="2:20" s="27" customFormat="1" x14ac:dyDescent="0.25">
      <c r="B138" s="34" t="s">
        <v>143</v>
      </c>
      <c r="C138" s="18" t="s">
        <v>8</v>
      </c>
      <c r="D138" s="9">
        <v>38.757999999999996</v>
      </c>
      <c r="E138" s="9">
        <v>13.382680000000001</v>
      </c>
      <c r="F138" s="9">
        <v>2.7299799999999999</v>
      </c>
      <c r="G138" s="9">
        <v>2.69645</v>
      </c>
      <c r="H138" s="18" t="s">
        <v>8</v>
      </c>
      <c r="I138" s="9">
        <f t="shared" si="17"/>
        <v>9.1091956309556122E-4</v>
      </c>
      <c r="J138" s="9">
        <f t="shared" si="17"/>
        <v>2.7471349954378708E-4</v>
      </c>
      <c r="K138" s="9">
        <f t="shared" si="17"/>
        <v>5.8646698709736086E-5</v>
      </c>
      <c r="L138" s="19">
        <f t="shared" si="17"/>
        <v>5.970134937699686E-5</v>
      </c>
      <c r="M138" s="9" t="s">
        <v>8</v>
      </c>
      <c r="N138" s="9">
        <f t="shared" si="13"/>
        <v>-25.375319999999995</v>
      </c>
      <c r="O138" s="9">
        <f t="shared" si="14"/>
        <v>-10.652700000000001</v>
      </c>
      <c r="P138" s="19">
        <f t="shared" si="15"/>
        <v>-3.3529999999999838E-2</v>
      </c>
      <c r="Q138" s="45" t="s">
        <v>8</v>
      </c>
      <c r="R138" s="31">
        <f t="shared" ref="R138:R147" si="18">+(E138/D138-1)*100</f>
        <v>-65.471180143454262</v>
      </c>
      <c r="S138" s="30">
        <f t="shared" ref="S138:S147" si="19">+(F138/E138-1)*100</f>
        <v>-79.60064800174554</v>
      </c>
      <c r="T138" s="44">
        <f t="shared" ref="T138:T147" si="20">+(G138/F138-1)*100</f>
        <v>-1.2282141261108048</v>
      </c>
    </row>
    <row r="139" spans="2:20" s="27" customFormat="1" x14ac:dyDescent="0.25">
      <c r="B139" s="34" t="s">
        <v>144</v>
      </c>
      <c r="C139" s="18" t="s">
        <v>8</v>
      </c>
      <c r="D139" s="9">
        <v>0.26297000000000004</v>
      </c>
      <c r="E139" s="9">
        <v>8.3159999999999998E-2</v>
      </c>
      <c r="F139" s="9">
        <v>0</v>
      </c>
      <c r="G139" s="9">
        <v>0</v>
      </c>
      <c r="H139" s="18" t="s">
        <v>8</v>
      </c>
      <c r="I139" s="9">
        <f t="shared" si="17"/>
        <v>6.1805180222725573E-6</v>
      </c>
      <c r="J139" s="9">
        <f t="shared" si="17"/>
        <v>1.707070229734353E-6</v>
      </c>
      <c r="K139" s="9">
        <f t="shared" si="17"/>
        <v>0</v>
      </c>
      <c r="L139" s="19">
        <f t="shared" si="17"/>
        <v>0</v>
      </c>
      <c r="M139" s="9" t="s">
        <v>8</v>
      </c>
      <c r="N139" s="9">
        <f t="shared" si="13"/>
        <v>-0.17981000000000003</v>
      </c>
      <c r="O139" s="9">
        <f t="shared" si="14"/>
        <v>-8.3159999999999998E-2</v>
      </c>
      <c r="P139" s="19">
        <f t="shared" si="15"/>
        <v>0</v>
      </c>
      <c r="Q139" s="45" t="s">
        <v>8</v>
      </c>
      <c r="R139" s="31">
        <f t="shared" si="18"/>
        <v>-68.376620907327833</v>
      </c>
      <c r="S139" s="30">
        <f t="shared" si="19"/>
        <v>-100</v>
      </c>
      <c r="T139" s="50" t="s">
        <v>156</v>
      </c>
    </row>
    <row r="140" spans="2:20" s="27" customFormat="1" x14ac:dyDescent="0.25">
      <c r="B140" s="34" t="s">
        <v>145</v>
      </c>
      <c r="C140" s="18" t="s">
        <v>8</v>
      </c>
      <c r="D140" s="9">
        <v>1936.1252899999997</v>
      </c>
      <c r="E140" s="9">
        <v>1987.1584800000001</v>
      </c>
      <c r="F140" s="9">
        <v>2038.2080199999998</v>
      </c>
      <c r="G140" s="9">
        <v>2385.6690100000001</v>
      </c>
      <c r="H140" s="18" t="s">
        <v>8</v>
      </c>
      <c r="I140" s="9">
        <f t="shared" si="17"/>
        <v>4.550426759030566E-2</v>
      </c>
      <c r="J140" s="9">
        <f t="shared" si="17"/>
        <v>4.0791475264215588E-2</v>
      </c>
      <c r="K140" s="9">
        <f t="shared" si="17"/>
        <v>4.378573163785366E-2</v>
      </c>
      <c r="L140" s="19">
        <f t="shared" si="17"/>
        <v>5.2820433927528505E-2</v>
      </c>
      <c r="M140" s="9" t="s">
        <v>8</v>
      </c>
      <c r="N140" s="9">
        <f t="shared" si="13"/>
        <v>51.033190000000332</v>
      </c>
      <c r="O140" s="9">
        <f t="shared" si="14"/>
        <v>51.049539999999752</v>
      </c>
      <c r="P140" s="19">
        <f t="shared" si="15"/>
        <v>347.46099000000027</v>
      </c>
      <c r="Q140" s="45" t="s">
        <v>8</v>
      </c>
      <c r="R140" s="31">
        <f t="shared" si="18"/>
        <v>2.6358412992994129</v>
      </c>
      <c r="S140" s="30">
        <f t="shared" si="19"/>
        <v>2.5689717510603227</v>
      </c>
      <c r="T140" s="44">
        <f t="shared" si="20"/>
        <v>17.047376253577905</v>
      </c>
    </row>
    <row r="141" spans="2:20" s="27" customFormat="1" x14ac:dyDescent="0.25">
      <c r="B141" s="34" t="s">
        <v>146</v>
      </c>
      <c r="C141" s="18" t="s">
        <v>8</v>
      </c>
      <c r="D141" s="9">
        <v>20.405999999999999</v>
      </c>
      <c r="E141" s="9">
        <v>96.100000000000009</v>
      </c>
      <c r="F141" s="9">
        <v>0</v>
      </c>
      <c r="G141" s="9">
        <v>809.81014000000016</v>
      </c>
      <c r="H141" s="18" t="s">
        <v>8</v>
      </c>
      <c r="I141" s="9">
        <f t="shared" si="17"/>
        <v>4.7959710523061107E-4</v>
      </c>
      <c r="J141" s="9">
        <f t="shared" si="17"/>
        <v>1.9726965978531909E-3</v>
      </c>
      <c r="K141" s="9">
        <f t="shared" si="17"/>
        <v>0</v>
      </c>
      <c r="L141" s="19">
        <f t="shared" si="17"/>
        <v>1.7929781044400881E-2</v>
      </c>
      <c r="M141" s="9" t="s">
        <v>8</v>
      </c>
      <c r="N141" s="9">
        <f t="shared" si="13"/>
        <v>75.694000000000017</v>
      </c>
      <c r="O141" s="9">
        <f t="shared" si="14"/>
        <v>-96.100000000000009</v>
      </c>
      <c r="P141" s="19">
        <f t="shared" si="15"/>
        <v>809.81014000000016</v>
      </c>
      <c r="Q141" s="45" t="s">
        <v>8</v>
      </c>
      <c r="R141" s="31">
        <f t="shared" si="18"/>
        <v>370.93991963148102</v>
      </c>
      <c r="S141" s="30">
        <f t="shared" si="19"/>
        <v>-100</v>
      </c>
      <c r="T141" s="50" t="s">
        <v>156</v>
      </c>
    </row>
    <row r="142" spans="2:20" s="27" customFormat="1" x14ac:dyDescent="0.25">
      <c r="B142" s="34" t="s">
        <v>147</v>
      </c>
      <c r="C142" s="18" t="s">
        <v>8</v>
      </c>
      <c r="D142" s="9">
        <v>284.89015000000001</v>
      </c>
      <c r="E142" s="9">
        <v>0</v>
      </c>
      <c r="F142" s="9">
        <v>0</v>
      </c>
      <c r="G142" s="9">
        <v>356.4864</v>
      </c>
      <c r="H142" s="18" t="s">
        <v>8</v>
      </c>
      <c r="I142" s="9">
        <f t="shared" si="17"/>
        <v>6.695701815579466E-3</v>
      </c>
      <c r="J142" s="9">
        <f t="shared" si="17"/>
        <v>0</v>
      </c>
      <c r="K142" s="9">
        <f t="shared" si="17"/>
        <v>0</v>
      </c>
      <c r="L142" s="19">
        <f t="shared" si="17"/>
        <v>7.8928662183789262E-3</v>
      </c>
      <c r="M142" s="9" t="s">
        <v>8</v>
      </c>
      <c r="N142" s="9">
        <f t="shared" si="13"/>
        <v>-284.89015000000001</v>
      </c>
      <c r="O142" s="9">
        <f t="shared" si="14"/>
        <v>0</v>
      </c>
      <c r="P142" s="19">
        <f t="shared" si="15"/>
        <v>356.4864</v>
      </c>
      <c r="Q142" s="45" t="s">
        <v>8</v>
      </c>
      <c r="R142" s="31">
        <f t="shared" si="18"/>
        <v>-100</v>
      </c>
      <c r="S142" s="49" t="s">
        <v>156</v>
      </c>
      <c r="T142" s="50" t="s">
        <v>156</v>
      </c>
    </row>
    <row r="143" spans="2:20" s="27" customFormat="1" x14ac:dyDescent="0.25">
      <c r="B143" s="34" t="s">
        <v>148</v>
      </c>
      <c r="C143" s="18" t="s">
        <v>8</v>
      </c>
      <c r="D143" s="9">
        <v>22.813692723000003</v>
      </c>
      <c r="E143" s="9">
        <v>1.4018699999999999</v>
      </c>
      <c r="F143" s="9">
        <v>0.28999845499999999</v>
      </c>
      <c r="G143" s="9">
        <v>0</v>
      </c>
      <c r="H143" s="18" t="s">
        <v>8</v>
      </c>
      <c r="I143" s="9">
        <f t="shared" si="17"/>
        <v>5.3618450404643034E-4</v>
      </c>
      <c r="J143" s="9">
        <f t="shared" si="17"/>
        <v>2.877694255600887E-5</v>
      </c>
      <c r="K143" s="9">
        <f t="shared" si="17"/>
        <v>6.2298815437014033E-6</v>
      </c>
      <c r="L143" s="19">
        <f t="shared" si="17"/>
        <v>0</v>
      </c>
      <c r="M143" s="9" t="s">
        <v>8</v>
      </c>
      <c r="N143" s="9">
        <f t="shared" si="13"/>
        <v>-21.411822723000004</v>
      </c>
      <c r="O143" s="9">
        <f t="shared" si="14"/>
        <v>-1.1118715450000001</v>
      </c>
      <c r="P143" s="19">
        <f t="shared" si="15"/>
        <v>-0.28999845499999999</v>
      </c>
      <c r="Q143" s="45" t="s">
        <v>8</v>
      </c>
      <c r="R143" s="31">
        <f t="shared" si="18"/>
        <v>-93.855137714787034</v>
      </c>
      <c r="S143" s="30">
        <f t="shared" si="19"/>
        <v>-79.313455955259755</v>
      </c>
      <c r="T143" s="44">
        <f t="shared" si="20"/>
        <v>-100</v>
      </c>
    </row>
    <row r="144" spans="2:20" s="27" customFormat="1" x14ac:dyDescent="0.25">
      <c r="B144" s="33" t="s">
        <v>149</v>
      </c>
      <c r="C144" s="16" t="s">
        <v>8</v>
      </c>
      <c r="D144" s="7">
        <v>201830.94711834399</v>
      </c>
      <c r="E144" s="7">
        <v>193090.27990180801</v>
      </c>
      <c r="F144" s="7">
        <v>206181.13260885503</v>
      </c>
      <c r="G144" s="7">
        <v>226643.11115815898</v>
      </c>
      <c r="H144" s="16" t="s">
        <v>8</v>
      </c>
      <c r="I144" s="7">
        <f>+SUM(I145:I146)</f>
        <v>99.999999999999986</v>
      </c>
      <c r="J144" s="7">
        <f>+SUM(J145:J146)</f>
        <v>100</v>
      </c>
      <c r="K144" s="7">
        <f>+SUM(K145:K146)</f>
        <v>100</v>
      </c>
      <c r="L144" s="17">
        <f>+SUM(L145:L146)</f>
        <v>100</v>
      </c>
      <c r="M144" s="8" t="s">
        <v>8</v>
      </c>
      <c r="N144" s="8">
        <f t="shared" si="13"/>
        <v>-8740.6672165359778</v>
      </c>
      <c r="O144" s="8">
        <f t="shared" si="14"/>
        <v>13090.852707047015</v>
      </c>
      <c r="P144" s="23">
        <f t="shared" si="15"/>
        <v>20461.978549303953</v>
      </c>
      <c r="Q144" s="24" t="s">
        <v>8</v>
      </c>
      <c r="R144" s="14">
        <f t="shared" si="18"/>
        <v>-4.3306873110053212</v>
      </c>
      <c r="S144" s="30">
        <f t="shared" si="19"/>
        <v>6.7796539078528895</v>
      </c>
      <c r="T144" s="44">
        <f t="shared" si="20"/>
        <v>9.9242730362347089</v>
      </c>
    </row>
    <row r="145" spans="2:20" s="27" customFormat="1" x14ac:dyDescent="0.25">
      <c r="B145" s="34" t="s">
        <v>150</v>
      </c>
      <c r="C145" s="18" t="s">
        <v>8</v>
      </c>
      <c r="D145" s="9">
        <v>201612.82227834399</v>
      </c>
      <c r="E145" s="9">
        <v>192367.84320080801</v>
      </c>
      <c r="F145" s="9">
        <v>204080.37020867501</v>
      </c>
      <c r="G145" s="9">
        <v>222868.20136965899</v>
      </c>
      <c r="H145" s="18" t="s">
        <v>8</v>
      </c>
      <c r="I145" s="9">
        <f t="shared" ref="I145:L146" si="21">+(D145/D$144)*100</f>
        <v>99.891926960104826</v>
      </c>
      <c r="J145" s="9">
        <f t="shared" si="21"/>
        <v>99.625855479950943</v>
      </c>
      <c r="K145" s="9">
        <f t="shared" si="21"/>
        <v>98.981108322765238</v>
      </c>
      <c r="L145" s="19">
        <f t="shared" si="21"/>
        <v>98.334425533955127</v>
      </c>
      <c r="M145" s="9" t="s">
        <v>8</v>
      </c>
      <c r="N145" s="9">
        <f t="shared" si="13"/>
        <v>-9244.9790775359725</v>
      </c>
      <c r="O145" s="9">
        <f t="shared" si="14"/>
        <v>11712.527007867</v>
      </c>
      <c r="P145" s="19">
        <f t="shared" si="15"/>
        <v>18787.831160983973</v>
      </c>
      <c r="Q145" s="45" t="s">
        <v>8</v>
      </c>
      <c r="R145" s="31">
        <f t="shared" si="18"/>
        <v>-4.5855114635380056</v>
      </c>
      <c r="S145" s="30">
        <f t="shared" si="19"/>
        <v>6.0886096204970208</v>
      </c>
      <c r="T145" s="44">
        <f t="shared" si="20"/>
        <v>9.2060942175737672</v>
      </c>
    </row>
    <row r="146" spans="2:20" s="27" customFormat="1" x14ac:dyDescent="0.25">
      <c r="B146" s="34" t="s">
        <v>151</v>
      </c>
      <c r="C146" s="18" t="s">
        <v>8</v>
      </c>
      <c r="D146" s="9">
        <v>218.12483999999998</v>
      </c>
      <c r="E146" s="9">
        <v>722.43670099999997</v>
      </c>
      <c r="F146" s="9">
        <v>2100.7624001800004</v>
      </c>
      <c r="G146" s="9">
        <v>3774.909788500001</v>
      </c>
      <c r="H146" s="18" t="s">
        <v>8</v>
      </c>
      <c r="I146" s="9">
        <f t="shared" si="21"/>
        <v>0.10807303989516634</v>
      </c>
      <c r="J146" s="9">
        <f t="shared" si="21"/>
        <v>0.37414452004905679</v>
      </c>
      <c r="K146" s="9">
        <f t="shared" si="21"/>
        <v>1.0188916772347663</v>
      </c>
      <c r="L146" s="19">
        <f t="shared" si="21"/>
        <v>1.6655744660448759</v>
      </c>
      <c r="M146" s="9" t="s">
        <v>8</v>
      </c>
      <c r="N146" s="9">
        <f t="shared" si="13"/>
        <v>504.31186100000002</v>
      </c>
      <c r="O146" s="9">
        <f t="shared" si="14"/>
        <v>1378.3256991800004</v>
      </c>
      <c r="P146" s="19">
        <f t="shared" si="15"/>
        <v>1674.1473883200006</v>
      </c>
      <c r="Q146" s="45" t="s">
        <v>8</v>
      </c>
      <c r="R146" s="31">
        <f t="shared" si="18"/>
        <v>231.20331503738871</v>
      </c>
      <c r="S146" s="30">
        <f t="shared" si="19"/>
        <v>190.78843824962325</v>
      </c>
      <c r="T146" s="44">
        <f t="shared" si="20"/>
        <v>79.692372072946171</v>
      </c>
    </row>
    <row r="147" spans="2:20" s="27" customFormat="1" x14ac:dyDescent="0.25">
      <c r="B147" s="35" t="s">
        <v>152</v>
      </c>
      <c r="C147" s="20" t="s">
        <v>8</v>
      </c>
      <c r="D147" s="21">
        <f>+D10+D42+D47+D144</f>
        <v>5180563.6120700482</v>
      </c>
      <c r="E147" s="21">
        <f t="shared" ref="E147:G147" si="22">+E10+E42+E47+E144</f>
        <v>6116202.4114344884</v>
      </c>
      <c r="F147" s="21">
        <f t="shared" si="22"/>
        <v>5950965.7695093267</v>
      </c>
      <c r="G147" s="21">
        <f t="shared" si="22"/>
        <v>5638313.4111201204</v>
      </c>
      <c r="H147" s="20" t="s">
        <v>8</v>
      </c>
      <c r="I147" s="21"/>
      <c r="J147" s="21"/>
      <c r="K147" s="21"/>
      <c r="L147" s="22"/>
      <c r="M147" s="21" t="s">
        <v>8</v>
      </c>
      <c r="N147" s="21">
        <f t="shared" si="13"/>
        <v>935638.79936444014</v>
      </c>
      <c r="O147" s="21">
        <f t="shared" si="14"/>
        <v>-165236.6419251617</v>
      </c>
      <c r="P147" s="22">
        <f t="shared" si="15"/>
        <v>-312652.35838920623</v>
      </c>
      <c r="Q147" s="25" t="s">
        <v>8</v>
      </c>
      <c r="R147" s="26">
        <f t="shared" si="18"/>
        <v>18.060559997458991</v>
      </c>
      <c r="S147" s="46">
        <f t="shared" si="19"/>
        <v>-2.7016215424173207</v>
      </c>
      <c r="T147" s="47">
        <f t="shared" si="20"/>
        <v>-5.2538087177568364</v>
      </c>
    </row>
    <row r="148" spans="2:20" s="27" customFormat="1" x14ac:dyDescent="0.25">
      <c r="B148" s="10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5"/>
      <c r="R148" s="15"/>
      <c r="S148" s="30"/>
      <c r="T148" s="30"/>
    </row>
    <row r="149" spans="2:20" s="27" customFormat="1" x14ac:dyDescent="0.25">
      <c r="B149" s="10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</row>
    <row r="150" spans="2:20" ht="21" customHeight="1" x14ac:dyDescent="0.25">
      <c r="B150" s="62" t="s">
        <v>155</v>
      </c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</row>
    <row r="151" spans="2:20" ht="21" customHeight="1" x14ac:dyDescent="0.25"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</row>
    <row r="152" spans="2:20" ht="15" customHeight="1" x14ac:dyDescent="0.25">
      <c r="B152" s="55" t="s">
        <v>4</v>
      </c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</row>
    <row r="153" spans="2:20" s="27" customFormat="1" ht="31.5" customHeight="1" x14ac:dyDescent="0.25">
      <c r="B153" s="5" t="s">
        <v>10</v>
      </c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</sheetData>
  <mergeCells count="11">
    <mergeCell ref="B2:T2"/>
    <mergeCell ref="B3:T3"/>
    <mergeCell ref="B4:T4"/>
    <mergeCell ref="B5:T5"/>
    <mergeCell ref="B152:R152"/>
    <mergeCell ref="C7:G7"/>
    <mergeCell ref="B7:B8"/>
    <mergeCell ref="H7:L7"/>
    <mergeCell ref="M7:P7"/>
    <mergeCell ref="Q7:T7"/>
    <mergeCell ref="B150:R150"/>
  </mergeCells>
  <pageMargins left="0.7" right="0.7" top="0.75" bottom="0.75" header="0.3" footer="0.3"/>
  <pageSetup paperSize="9" orientation="portrait" r:id="rId1"/>
  <ignoredErrors>
    <ignoredError sqref="D147:G147 N147:P147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2025-10-14T14:28:59Z</dcterms:modified>
</cp:coreProperties>
</file>