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CA9FFE20-A16D-4DEE-A504-6A156FECFE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6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8" i="7" l="1"/>
  <c r="M38" i="7"/>
  <c r="Q9" i="7" l="1"/>
  <c r="M9" i="7"/>
  <c r="P37" i="7" l="1"/>
  <c r="O37" i="7"/>
  <c r="N37" i="7"/>
  <c r="M37" i="7"/>
  <c r="P36" i="7"/>
  <c r="O36" i="7"/>
  <c r="N36" i="7"/>
  <c r="M36" i="7"/>
  <c r="P35" i="7"/>
  <c r="O35" i="7"/>
  <c r="N35" i="7"/>
  <c r="M35" i="7"/>
  <c r="P34" i="7"/>
  <c r="O34" i="7"/>
  <c r="N34" i="7"/>
  <c r="M34" i="7"/>
  <c r="P33" i="7"/>
  <c r="O33" i="7"/>
  <c r="N33" i="7"/>
  <c r="M33" i="7"/>
  <c r="P32" i="7"/>
  <c r="O32" i="7"/>
  <c r="N32" i="7"/>
  <c r="M32" i="7"/>
  <c r="P31" i="7"/>
  <c r="O31" i="7"/>
  <c r="N31" i="7"/>
  <c r="M31" i="7"/>
  <c r="P30" i="7"/>
  <c r="O30" i="7"/>
  <c r="N30" i="7"/>
  <c r="M30" i="7"/>
  <c r="P29" i="7"/>
  <c r="O29" i="7"/>
  <c r="N29" i="7"/>
  <c r="M29" i="7"/>
  <c r="P28" i="7"/>
  <c r="O28" i="7"/>
  <c r="N28" i="7"/>
  <c r="M28" i="7"/>
  <c r="P27" i="7"/>
  <c r="O27" i="7"/>
  <c r="N27" i="7"/>
  <c r="M27" i="7"/>
  <c r="P26" i="7"/>
  <c r="O26" i="7"/>
  <c r="N26" i="7"/>
  <c r="M26" i="7"/>
  <c r="P25" i="7"/>
  <c r="O25" i="7"/>
  <c r="N25" i="7"/>
  <c r="M25" i="7"/>
  <c r="P24" i="7"/>
  <c r="O24" i="7"/>
  <c r="N24" i="7"/>
  <c r="M24" i="7"/>
  <c r="P23" i="7"/>
  <c r="O23" i="7"/>
  <c r="N23" i="7"/>
  <c r="M23" i="7"/>
  <c r="P22" i="7"/>
  <c r="O22" i="7"/>
  <c r="N22" i="7"/>
  <c r="M22" i="7"/>
  <c r="P21" i="7"/>
  <c r="O21" i="7"/>
  <c r="N21" i="7"/>
  <c r="M21" i="7"/>
  <c r="P20" i="7"/>
  <c r="O20" i="7"/>
  <c r="N20" i="7"/>
  <c r="M20" i="7"/>
  <c r="P19" i="7"/>
  <c r="O19" i="7"/>
  <c r="N19" i="7"/>
  <c r="M19" i="7"/>
  <c r="P18" i="7"/>
  <c r="O18" i="7"/>
  <c r="N18" i="7"/>
  <c r="M18" i="7"/>
  <c r="P17" i="7"/>
  <c r="O17" i="7"/>
  <c r="N17" i="7"/>
  <c r="M17" i="7"/>
  <c r="P16" i="7"/>
  <c r="O16" i="7"/>
  <c r="N16" i="7"/>
  <c r="M16" i="7"/>
  <c r="P15" i="7"/>
  <c r="O15" i="7"/>
  <c r="N15" i="7"/>
  <c r="M15" i="7"/>
  <c r="P14" i="7"/>
  <c r="O14" i="7"/>
  <c r="N14" i="7"/>
  <c r="M14" i="7"/>
  <c r="P13" i="7"/>
  <c r="O13" i="7"/>
  <c r="N13" i="7"/>
  <c r="M13" i="7"/>
  <c r="P12" i="7"/>
  <c r="O12" i="7"/>
  <c r="N12" i="7"/>
  <c r="M12" i="7"/>
  <c r="P11" i="7"/>
  <c r="O11" i="7"/>
  <c r="N11" i="7"/>
  <c r="M11" i="7"/>
  <c r="P10" i="7"/>
  <c r="O10" i="7"/>
  <c r="N10" i="7"/>
  <c r="M10" i="7"/>
  <c r="N9" i="7"/>
  <c r="O9" i="7"/>
  <c r="P9" i="7"/>
  <c r="T37" i="7"/>
  <c r="S37" i="7"/>
  <c r="R37" i="7"/>
  <c r="Q37" i="7"/>
  <c r="T36" i="7"/>
  <c r="S36" i="7"/>
  <c r="R36" i="7"/>
  <c r="Q36" i="7"/>
  <c r="T35" i="7"/>
  <c r="S35" i="7"/>
  <c r="R35" i="7"/>
  <c r="Q35" i="7"/>
  <c r="T34" i="7"/>
  <c r="S34" i="7"/>
  <c r="R34" i="7"/>
  <c r="Q34" i="7"/>
  <c r="T33" i="7"/>
  <c r="S33" i="7"/>
  <c r="R33" i="7"/>
  <c r="Q33" i="7"/>
  <c r="T32" i="7"/>
  <c r="S32" i="7"/>
  <c r="R32" i="7"/>
  <c r="Q32" i="7"/>
  <c r="T31" i="7"/>
  <c r="S31" i="7"/>
  <c r="R31" i="7"/>
  <c r="Q31" i="7"/>
  <c r="T30" i="7"/>
  <c r="S30" i="7"/>
  <c r="R30" i="7"/>
  <c r="Q30" i="7"/>
  <c r="T29" i="7"/>
  <c r="S29" i="7"/>
  <c r="R29" i="7"/>
  <c r="Q29" i="7"/>
  <c r="T28" i="7"/>
  <c r="S28" i="7"/>
  <c r="R28" i="7"/>
  <c r="Q28" i="7"/>
  <c r="T27" i="7"/>
  <c r="S27" i="7"/>
  <c r="R27" i="7"/>
  <c r="Q27" i="7"/>
  <c r="T26" i="7"/>
  <c r="S26" i="7"/>
  <c r="R26" i="7"/>
  <c r="Q26" i="7"/>
  <c r="T25" i="7"/>
  <c r="S25" i="7"/>
  <c r="R25" i="7"/>
  <c r="Q25" i="7"/>
  <c r="T24" i="7"/>
  <c r="S24" i="7"/>
  <c r="R24" i="7"/>
  <c r="Q24" i="7"/>
  <c r="T23" i="7"/>
  <c r="S23" i="7"/>
  <c r="R23" i="7"/>
  <c r="Q23" i="7"/>
  <c r="T21" i="7"/>
  <c r="S21" i="7"/>
  <c r="R21" i="7"/>
  <c r="Q21" i="7"/>
  <c r="T20" i="7"/>
  <c r="S20" i="7"/>
  <c r="R20" i="7"/>
  <c r="Q20" i="7"/>
  <c r="T19" i="7"/>
  <c r="S19" i="7"/>
  <c r="R19" i="7"/>
  <c r="Q19" i="7"/>
  <c r="T18" i="7"/>
  <c r="S18" i="7"/>
  <c r="R18" i="7"/>
  <c r="Q18" i="7"/>
  <c r="T17" i="7"/>
  <c r="S17" i="7"/>
  <c r="R17" i="7"/>
  <c r="Q17" i="7"/>
  <c r="T16" i="7"/>
  <c r="S16" i="7"/>
  <c r="R16" i="7"/>
  <c r="Q16" i="7"/>
  <c r="T15" i="7"/>
  <c r="S15" i="7"/>
  <c r="R15" i="7"/>
  <c r="Q15" i="7"/>
  <c r="T14" i="7"/>
  <c r="S14" i="7"/>
  <c r="R14" i="7"/>
  <c r="Q14" i="7"/>
  <c r="T13" i="7"/>
  <c r="S13" i="7"/>
  <c r="R13" i="7"/>
  <c r="Q13" i="7"/>
  <c r="T12" i="7"/>
  <c r="S12" i="7"/>
  <c r="R12" i="7"/>
  <c r="Q12" i="7"/>
  <c r="T11" i="7"/>
  <c r="S11" i="7"/>
  <c r="R11" i="7"/>
  <c r="Q11" i="7"/>
  <c r="T10" i="7"/>
  <c r="S10" i="7"/>
  <c r="R10" i="7"/>
  <c r="Q10" i="7"/>
  <c r="S9" i="7"/>
  <c r="R9" i="7"/>
  <c r="T9" i="7"/>
  <c r="K37" i="7"/>
  <c r="L33" i="7"/>
  <c r="L27" i="7"/>
  <c r="L19" i="7"/>
  <c r="D38" i="7"/>
  <c r="C38" i="7"/>
  <c r="H9" i="7" s="1"/>
  <c r="F38" i="7"/>
  <c r="K33" i="7" s="1"/>
  <c r="E38" i="7"/>
  <c r="J9" i="7" s="1"/>
  <c r="G38" i="7"/>
  <c r="L16" i="7" s="1"/>
  <c r="K9" i="7" l="1"/>
  <c r="J24" i="7"/>
  <c r="S38" i="7"/>
  <c r="L24" i="7"/>
  <c r="O38" i="7"/>
  <c r="P38" i="7"/>
  <c r="L9" i="7"/>
  <c r="K24" i="7"/>
  <c r="J37" i="7"/>
  <c r="T38" i="7"/>
  <c r="J16" i="7"/>
  <c r="K16" i="7"/>
  <c r="J27" i="7"/>
  <c r="L37" i="7"/>
  <c r="K27" i="7"/>
  <c r="J19" i="7"/>
  <c r="K19" i="7"/>
  <c r="J33" i="7"/>
  <c r="H19" i="7"/>
  <c r="H37" i="7"/>
  <c r="H33" i="7"/>
  <c r="H27" i="7"/>
  <c r="H16" i="7"/>
  <c r="H24" i="7"/>
  <c r="I16" i="7"/>
  <c r="R38" i="7"/>
  <c r="I9" i="7"/>
  <c r="I33" i="7"/>
  <c r="I24" i="7"/>
  <c r="N38" i="7"/>
  <c r="I19" i="7"/>
  <c r="I27" i="7"/>
  <c r="I37" i="7"/>
  <c r="J38" i="7" l="1"/>
  <c r="L38" i="7"/>
  <c r="K38" i="7"/>
  <c r="H38" i="7"/>
  <c r="I38" i="7"/>
</calcChain>
</file>

<file path=xl/sharedStrings.xml><?xml version="1.0" encoding="utf-8"?>
<sst xmlns="http://schemas.openxmlformats.org/spreadsheetml/2006/main" count="59" uniqueCount="46">
  <si>
    <t xml:space="preserve">Variaciones Absolutas </t>
  </si>
  <si>
    <t>Variaciones Relativas (%)</t>
  </si>
  <si>
    <t>2023/2022</t>
  </si>
  <si>
    <t>2024/2023</t>
  </si>
  <si>
    <t>Nota: En el marco del fortalecimiento estadístico y la cooperación interinstitucional con ADUANAS de Honduras, se revisaron las cifras del comercio exterior de bienes (mercancías generales y bienes para transformación) a partir de enero de 2021.</t>
  </si>
  <si>
    <t xml:space="preserve">Años </t>
  </si>
  <si>
    <t>2022/2021</t>
  </si>
  <si>
    <t>2020/2021</t>
  </si>
  <si>
    <t>2024 p/</t>
  </si>
  <si>
    <r>
      <t xml:space="preserve">A diciembre de cada año </t>
    </r>
    <r>
      <rPr>
        <vertAlign val="superscript"/>
        <sz val="18"/>
        <rFont val="Times New Roman"/>
        <family val="1"/>
      </rPr>
      <t>p/</t>
    </r>
  </si>
  <si>
    <t>En millones de USD</t>
  </si>
  <si>
    <t>Otros</t>
  </si>
  <si>
    <t>Importaciones CIF de Mercancías Generales Según Clasificación Amplia de Bienes por Actividad Económica</t>
  </si>
  <si>
    <t>Clasificación Amplia de Bienes por Actividad Económica</t>
  </si>
  <si>
    <t>Alimentos y bebidas</t>
  </si>
  <si>
    <t>Sector Primario</t>
  </si>
  <si>
    <t>Principalmente para la industria</t>
  </si>
  <si>
    <t>Principalmente para consumo doméstico</t>
  </si>
  <si>
    <t>Procesados</t>
  </si>
  <si>
    <t>Combustibles y lubricantes</t>
  </si>
  <si>
    <t>Espíritu motor</t>
  </si>
  <si>
    <t>Bienes de capital, sus partes y accesorios (excepto equipo de transporte)</t>
  </si>
  <si>
    <t xml:space="preserve">Bienes de capital </t>
  </si>
  <si>
    <t xml:space="preserve">Partes y accesorios de bienes de capital </t>
  </si>
  <si>
    <t>Equipo de transporte, sus partes y accesorios</t>
  </si>
  <si>
    <t>Vehículos de pasajeros</t>
  </si>
  <si>
    <t>Industrial</t>
  </si>
  <si>
    <t>No industrial</t>
  </si>
  <si>
    <t>Partes y accesorios de equipo de transporte</t>
  </si>
  <si>
    <t>Bienes de consumo no especificado en otra parte</t>
  </si>
  <si>
    <t>Semiduraderos</t>
  </si>
  <si>
    <t>No duraderos</t>
  </si>
  <si>
    <t>Bienes no especificados en otra parte</t>
  </si>
  <si>
    <t>Todas las categorias</t>
  </si>
  <si>
    <t>Cuadro 6</t>
  </si>
  <si>
    <r>
      <t>Suministros industriales no especificados en otra parte</t>
    </r>
    <r>
      <rPr>
        <b/>
        <vertAlign val="superscript"/>
        <sz val="11"/>
        <rFont val="Times New Roman"/>
        <family val="1"/>
      </rPr>
      <t>1/</t>
    </r>
  </si>
  <si>
    <r>
      <t>Otros</t>
    </r>
    <r>
      <rPr>
        <vertAlign val="superscript"/>
        <sz val="11"/>
        <rFont val="Times New Roman"/>
        <family val="1"/>
      </rPr>
      <t xml:space="preserve">2/ </t>
    </r>
  </si>
  <si>
    <r>
      <t xml:space="preserve">Duraderos </t>
    </r>
    <r>
      <rPr>
        <vertAlign val="superscript"/>
        <sz val="11"/>
        <rFont val="Times New Roman"/>
        <family val="1"/>
      </rPr>
      <t>3/</t>
    </r>
  </si>
  <si>
    <r>
      <rPr>
        <vertAlign val="superscript"/>
        <sz val="9"/>
        <rFont val="Times New Roman"/>
        <family val="1"/>
      </rPr>
      <t>1/</t>
    </r>
    <r>
      <rPr>
        <sz val="9"/>
        <rFont val="Times New Roman"/>
        <family val="1"/>
      </rPr>
      <t xml:space="preserve"> Se refiere únicamente a los bienes intermedios o materias primas utilizadas para el procesamiento en la industria como: sector primario incluye maíz, artículos de prendería, tabaco en rama, semillas para siembra y procesados incluye productos laminados de hierro, fertilizantes, productos de plástico para el transporte, papel y cartón, cables conductores aislados, polímeros, baldosas de cerámica, tubos y perfiles y cementos, entre otros.</t>
    </r>
  </si>
  <si>
    <r>
      <rPr>
        <vertAlign val="superscript"/>
        <sz val="9"/>
        <rFont val="Times New Roman"/>
        <family val="1"/>
      </rPr>
      <t>2/</t>
    </r>
    <r>
      <rPr>
        <sz val="9"/>
        <rFont val="Times New Roman"/>
        <family val="1"/>
      </rPr>
      <t xml:space="preserve"> Incluye aceites y lubricantes que son enteramente bienes intermedios utilizados en la industria automotriz.</t>
    </r>
  </si>
  <si>
    <r>
      <rPr>
        <vertAlign val="superscript"/>
        <sz val="9"/>
        <rFont val="Times New Roman"/>
        <family val="1"/>
      </rPr>
      <t>3/</t>
    </r>
    <r>
      <rPr>
        <sz val="9"/>
        <rFont val="Times New Roman"/>
        <family val="1"/>
      </rPr>
      <t xml:space="preserve"> Incluye electrodomésticos y artículos para el hogar como: refrigeradores, congeladores, máquinas lavadoras, televisores, estufas, muebles, alfombras y aspiradoras, entre otros.</t>
    </r>
  </si>
  <si>
    <r>
      <rPr>
        <vertAlign val="superscript"/>
        <sz val="9"/>
        <rFont val="Times New Roman"/>
        <family val="1"/>
      </rPr>
      <t xml:space="preserve">p/ </t>
    </r>
    <r>
      <rPr>
        <sz val="9"/>
        <rFont val="Times New Roman"/>
        <family val="1"/>
      </rPr>
      <t>Cifras preliminares, sujetas a revisión.</t>
    </r>
  </si>
  <si>
    <t xml:space="preserve">Participación (%)  </t>
  </si>
  <si>
    <r>
      <rPr>
        <b/>
        <sz val="9"/>
        <rFont val="Times New Roman"/>
        <family val="1"/>
      </rPr>
      <t>Fuente:</t>
    </r>
    <r>
      <rPr>
        <sz val="9"/>
        <rFont val="Times New Roman"/>
        <family val="1"/>
      </rPr>
      <t xml:space="preserve"> 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</si>
  <si>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r>
      <rPr>
        <b/>
        <sz val="9"/>
        <rFont val="Times New Roman"/>
        <family val="1"/>
      </rPr>
      <t>Nota:</t>
    </r>
    <r>
      <rPr>
        <sz val="9"/>
        <rFont val="Times New Roman"/>
        <family val="1"/>
      </rPr>
      <t xml:space="preserve"> Las mercancías se han clasificado como "primario" si son productos característicos de los sectores primarios de la economía, es decir, agricultura, silvicultura, pesca, caza o industrias extractivas.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</si>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</sst>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8"/>
      <name val="Times New Roman"/>
      <family val="1"/>
    </font>
    <font>
      <b/>
      <vertAlign val="superscript"/>
      <sz val="11"/>
      <name val="Times New Roman"/>
      <family val="1"/>
    </font>
    <font>
      <b/>
      <sz val="1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i/>
      <sz val="1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1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13" fillId="0" borderId="0"/>
    <xf numFmtId="9" fontId="1" fillId="0" borderId="0" applyFont="0" applyFill="0" applyBorder="0" applyAlignment="0" applyProtection="0"/>
    <xf numFmtId="0" fontId="2" fillId="0" borderId="0"/>
    <xf numFmtId="0" fontId="15" fillId="0" borderId="0">
      <protection locked="0"/>
    </xf>
    <xf numFmtId="0" fontId="1" fillId="0" borderId="0"/>
    <xf numFmtId="43" fontId="1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2" borderId="0" xfId="0" applyFont="1" applyFill="1"/>
    <xf numFmtId="0" fontId="3" fillId="2" borderId="0" xfId="5" applyFont="1" applyFill="1"/>
    <xf numFmtId="166" fontId="4" fillId="2" borderId="0" xfId="5" applyNumberFormat="1" applyFont="1" applyFill="1" applyAlignment="1">
      <alignment horizontal="center"/>
    </xf>
    <xf numFmtId="166" fontId="4" fillId="2" borderId="0" xfId="6" applyNumberFormat="1" applyFont="1" applyFill="1" applyBorder="1" applyAlignment="1">
      <alignment horizontal="center"/>
    </xf>
    <xf numFmtId="166" fontId="4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166" fontId="4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7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8" xfId="5" applyNumberFormat="1" applyFont="1" applyFill="1" applyBorder="1" applyAlignment="1" applyProtection="1">
      <alignment horizontal="center" vertical="top" wrapText="1"/>
      <protection locked="0"/>
    </xf>
    <xf numFmtId="0" fontId="4" fillId="2" borderId="4" xfId="5" applyFont="1" applyFill="1" applyBorder="1" applyAlignment="1" applyProtection="1">
      <alignment horizontal="center" vertical="center" wrapText="1"/>
      <protection locked="0"/>
    </xf>
    <xf numFmtId="166" fontId="4" fillId="2" borderId="5" xfId="6" applyNumberFormat="1" applyFont="1" applyFill="1" applyBorder="1" applyAlignment="1">
      <alignment horizontal="center"/>
    </xf>
    <xf numFmtId="166" fontId="4" fillId="2" borderId="2" xfId="6" applyNumberFormat="1" applyFont="1" applyFill="1" applyBorder="1" applyAlignment="1">
      <alignment horizontal="center"/>
    </xf>
    <xf numFmtId="0" fontId="4" fillId="2" borderId="9" xfId="5" applyFont="1" applyFill="1" applyBorder="1"/>
    <xf numFmtId="0" fontId="3" fillId="2" borderId="9" xfId="5" applyFont="1" applyFill="1" applyBorder="1" applyAlignment="1">
      <alignment horizontal="left" indent="1"/>
    </xf>
    <xf numFmtId="43" fontId="3" fillId="2" borderId="0" xfId="9" applyFont="1" applyFill="1" applyBorder="1"/>
    <xf numFmtId="0" fontId="4" fillId="2" borderId="11" xfId="5" applyFont="1" applyFill="1" applyBorder="1"/>
    <xf numFmtId="166" fontId="14" fillId="2" borderId="0" xfId="6" applyNumberFormat="1" applyFont="1" applyFill="1" applyBorder="1" applyAlignment="1">
      <alignment horizontal="center"/>
    </xf>
    <xf numFmtId="0" fontId="4" fillId="2" borderId="0" xfId="5" applyFont="1" applyFill="1" applyAlignment="1" applyProtection="1">
      <alignment vertical="top" wrapText="1"/>
      <protection locked="0"/>
    </xf>
    <xf numFmtId="0" fontId="10" fillId="2" borderId="0" xfId="1" applyFont="1" applyFill="1" applyAlignment="1">
      <alignment horizontal="left" wrapText="1"/>
    </xf>
    <xf numFmtId="0" fontId="4" fillId="2" borderId="1" xfId="12" applyNumberFormat="1" applyFont="1" applyFill="1" applyBorder="1" applyAlignment="1">
      <alignment horizontal="center" vertical="center" wrapText="1"/>
    </xf>
    <xf numFmtId="0" fontId="4" fillId="2" borderId="9" xfId="5" applyFont="1" applyFill="1" applyBorder="1" applyAlignment="1">
      <alignment horizontal="left" indent="1"/>
    </xf>
    <xf numFmtId="0" fontId="14" fillId="2" borderId="9" xfId="5" applyFont="1" applyFill="1" applyBorder="1" applyAlignment="1">
      <alignment horizontal="left" indent="2"/>
    </xf>
    <xf numFmtId="0" fontId="4" fillId="2" borderId="10" xfId="5" applyFont="1" applyFill="1" applyBorder="1" applyAlignment="1" applyProtection="1">
      <alignment vertical="top" wrapText="1"/>
      <protection locked="0"/>
    </xf>
    <xf numFmtId="166" fontId="14" fillId="2" borderId="2" xfId="6" applyNumberFormat="1" applyFont="1" applyFill="1" applyBorder="1" applyAlignment="1">
      <alignment horizontal="center"/>
    </xf>
    <xf numFmtId="166" fontId="14" fillId="2" borderId="5" xfId="6" applyNumberFormat="1" applyFont="1" applyFill="1" applyBorder="1" applyAlignment="1">
      <alignment horizontal="center"/>
    </xf>
    <xf numFmtId="0" fontId="4" fillId="2" borderId="3" xfId="1" quotePrefix="1" applyFont="1" applyFill="1" applyBorder="1" applyAlignment="1">
      <alignment horizontal="center" vertical="center" wrapText="1"/>
    </xf>
    <xf numFmtId="0" fontId="4" fillId="2" borderId="1" xfId="5" applyFont="1" applyFill="1" applyBorder="1" applyAlignment="1">
      <alignment horizontal="center"/>
    </xf>
    <xf numFmtId="0" fontId="10" fillId="2" borderId="0" xfId="1" applyFont="1" applyFill="1" applyAlignment="1">
      <alignment horizontal="left"/>
    </xf>
    <xf numFmtId="0" fontId="4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0" fontId="8" fillId="2" borderId="0" xfId="5" applyFont="1" applyFill="1" applyAlignment="1">
      <alignment horizontal="center"/>
    </xf>
    <xf numFmtId="0" fontId="6" fillId="2" borderId="0" xfId="5" applyFont="1" applyFill="1" applyAlignment="1">
      <alignment horizontal="center"/>
    </xf>
    <xf numFmtId="0" fontId="10" fillId="2" borderId="0" xfId="1" applyFont="1" applyFill="1" applyAlignment="1">
      <alignment horizontal="left" wrapText="1"/>
    </xf>
    <xf numFmtId="0" fontId="3" fillId="2" borderId="1" xfId="5" applyFont="1" applyFill="1" applyBorder="1" applyAlignment="1">
      <alignment horizontal="center"/>
    </xf>
    <xf numFmtId="0" fontId="3" fillId="2" borderId="3" xfId="5" applyFont="1" applyFill="1" applyBorder="1" applyAlignment="1">
      <alignment horizontal="center"/>
    </xf>
    <xf numFmtId="0" fontId="4" fillId="2" borderId="1" xfId="12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left"/>
    </xf>
  </cellXfs>
  <cellStyles count="19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F8117739-7D96-47C5-B224-559457B25651}"/>
    <cellStyle name="Millares 6" xfId="18" xr:uid="{A731E9DD-7FC4-4937-8FD7-D0643ECC6525}"/>
    <cellStyle name="Normal" xfId="0" builtinId="0"/>
    <cellStyle name="Normal 10" xfId="10" xr:uid="{00000000-0005-0000-0000-000005000000}"/>
    <cellStyle name="Normal 2 10" xfId="14" xr:uid="{64DC0FD0-416A-4B2D-993E-1F994EC3075E}"/>
    <cellStyle name="Normal 2 10 2" xfId="11" xr:uid="{00000000-0005-0000-0000-000006000000}"/>
    <cellStyle name="Normal 2 2" xfId="13" xr:uid="{CB94E57B-3629-47E4-90D8-7FF1DE359577}"/>
    <cellStyle name="Normal 3 2 2" xfId="15" xr:uid="{8D3F9F5B-7F1A-415F-9917-312DEBC84C36}"/>
    <cellStyle name="Normal 3 3" xfId="8" xr:uid="{00000000-0005-0000-0000-000007000000}"/>
    <cellStyle name="Normal 4 3" xfId="5" xr:uid="{00000000-0005-0000-0000-000008000000}"/>
    <cellStyle name="Normal 5 3" xfId="7" xr:uid="{00000000-0005-0000-0000-000009000000}"/>
    <cellStyle name="Normal 7" xfId="4" xr:uid="{00000000-0005-0000-0000-00000A000000}"/>
    <cellStyle name="Normal 7 2" xfId="17" xr:uid="{AE90B96E-8A28-46E9-86B0-E9C7B0952B4A}"/>
    <cellStyle name="Normal_BALACOME 2007" xfId="1" xr:uid="{00000000-0005-0000-0000-00000C000000}"/>
    <cellStyle name="Porcentaje 3" xfId="12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108857</xdr:colOff>
      <xdr:row>2</xdr:row>
      <xdr:rowOff>204107</xdr:rowOff>
    </xdr:from>
    <xdr:to>
      <xdr:col>1</xdr:col>
      <xdr:colOff>2504793</xdr:colOff>
      <xdr:row>3</xdr:row>
      <xdr:rowOff>406519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1919C4-8B0E-477B-8D1D-84DB06041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5928" y="693964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15</xdr:col>
      <xdr:colOff>789214</xdr:colOff>
      <xdr:row>2</xdr:row>
      <xdr:rowOff>326571</xdr:rowOff>
    </xdr:from>
    <xdr:to>
      <xdr:col>19</xdr:col>
      <xdr:colOff>539147</xdr:colOff>
      <xdr:row>3</xdr:row>
      <xdr:rowOff>260736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1F103D-6CE5-4FAE-8386-409710710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791464" y="816428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47"/>
  <sheetViews>
    <sheetView tabSelected="1" zoomScale="70" zoomScaleNormal="70" workbookViewId="0">
      <selection activeCell="B3" sqref="B3:T3"/>
    </sheetView>
  </sheetViews>
  <sheetFormatPr baseColWidth="10" defaultColWidth="11.42578125" defaultRowHeight="15" x14ac:dyDescent="0.25"/>
  <cols>
    <col min="1" max="1" width="7.7109375" style="2" customWidth="1"/>
    <col min="2" max="2" width="74.140625" style="2" customWidth="1"/>
    <col min="3" max="7" width="13.7109375" style="2" customWidth="1"/>
    <col min="8" max="12" width="15.42578125" style="2" customWidth="1"/>
    <col min="13" max="20" width="14.140625" style="2" customWidth="1"/>
    <col min="21" max="16384" width="11.42578125" style="1"/>
  </cols>
  <sheetData>
    <row r="1" spans="2:20" s="2" customFormat="1" ht="16.5" customHeight="1" x14ac:dyDescent="0.25"/>
    <row r="2" spans="2:20" s="15" customFormat="1" ht="22.5" x14ac:dyDescent="0.25">
      <c r="B2" s="30" t="s">
        <v>34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s="2" customFormat="1" ht="27.6" customHeight="1" x14ac:dyDescent="0.3">
      <c r="B3" s="33" t="s">
        <v>12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2:20" s="2" customFormat="1" ht="36.6" customHeight="1" x14ac:dyDescent="0.35">
      <c r="B4" s="31" t="s">
        <v>9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</row>
    <row r="5" spans="2:20" s="2" customFormat="1" ht="23.25" x14ac:dyDescent="0.35">
      <c r="B5" s="34" t="s">
        <v>10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</row>
    <row r="6" spans="2:20" s="2" customFormat="1" ht="12" customHeight="1" x14ac:dyDescent="0.25"/>
    <row r="7" spans="2:20" s="2" customFormat="1" ht="18.75" customHeight="1" x14ac:dyDescent="0.25">
      <c r="B7" s="32" t="s">
        <v>13</v>
      </c>
      <c r="C7" s="36" t="s">
        <v>5</v>
      </c>
      <c r="D7" s="36"/>
      <c r="E7" s="36"/>
      <c r="F7" s="36"/>
      <c r="G7" s="37"/>
      <c r="H7" s="38" t="s">
        <v>42</v>
      </c>
      <c r="I7" s="38"/>
      <c r="J7" s="38"/>
      <c r="K7" s="38"/>
      <c r="L7" s="38"/>
      <c r="M7" s="39" t="s">
        <v>0</v>
      </c>
      <c r="N7" s="29"/>
      <c r="O7" s="29"/>
      <c r="P7" s="29"/>
      <c r="Q7" s="29" t="s">
        <v>1</v>
      </c>
      <c r="R7" s="29"/>
      <c r="S7" s="29"/>
      <c r="T7" s="29"/>
    </row>
    <row r="8" spans="2:20" s="2" customFormat="1" x14ac:dyDescent="0.25">
      <c r="B8" s="32"/>
      <c r="C8" s="27">
        <v>2020</v>
      </c>
      <c r="D8" s="6">
        <v>2021</v>
      </c>
      <c r="E8" s="6">
        <v>2022</v>
      </c>
      <c r="F8" s="6">
        <v>2023</v>
      </c>
      <c r="G8" s="26" t="s">
        <v>8</v>
      </c>
      <c r="H8" s="20">
        <v>2020</v>
      </c>
      <c r="I8" s="20">
        <v>2021</v>
      </c>
      <c r="J8" s="20">
        <v>2022</v>
      </c>
      <c r="K8" s="20">
        <v>2023</v>
      </c>
      <c r="L8" s="20">
        <v>2024</v>
      </c>
      <c r="M8" s="10" t="s">
        <v>7</v>
      </c>
      <c r="N8" s="6" t="s">
        <v>6</v>
      </c>
      <c r="O8" s="6" t="s">
        <v>2</v>
      </c>
      <c r="P8" s="6" t="s">
        <v>3</v>
      </c>
      <c r="Q8" s="6" t="s">
        <v>7</v>
      </c>
      <c r="R8" s="6" t="s">
        <v>6</v>
      </c>
      <c r="S8" s="6" t="s">
        <v>2</v>
      </c>
      <c r="T8" s="6" t="s">
        <v>3</v>
      </c>
    </row>
    <row r="9" spans="2:20" s="2" customFormat="1" x14ac:dyDescent="0.25">
      <c r="B9" s="16" t="s">
        <v>14</v>
      </c>
      <c r="C9" s="3">
        <v>1410.1646862003222</v>
      </c>
      <c r="D9" s="3">
        <v>1865.0309214599806</v>
      </c>
      <c r="E9" s="3">
        <v>2230.1456564137948</v>
      </c>
      <c r="F9" s="3">
        <v>2388.3976258357347</v>
      </c>
      <c r="G9" s="3">
        <v>2573.4992959995398</v>
      </c>
      <c r="H9" s="11">
        <f>+(C9/C$38)*100</f>
        <v>15.721874098973689</v>
      </c>
      <c r="I9" s="4">
        <f t="shared" ref="I9:L9" si="0">+(D9/D$38)*100</f>
        <v>13.843288568216879</v>
      </c>
      <c r="J9" s="4">
        <f t="shared" si="0"/>
        <v>13.670438374502151</v>
      </c>
      <c r="K9" s="4">
        <f t="shared" si="0"/>
        <v>14.890091740856807</v>
      </c>
      <c r="L9" s="12">
        <f t="shared" si="0"/>
        <v>15.842667375099456</v>
      </c>
      <c r="M9" s="4">
        <f>+D9-C9</f>
        <v>454.86623525965842</v>
      </c>
      <c r="N9" s="4">
        <f t="shared" ref="N9:P9" si="1">+E9-D9</f>
        <v>365.11473495381415</v>
      </c>
      <c r="O9" s="4">
        <f t="shared" si="1"/>
        <v>158.25196942193998</v>
      </c>
      <c r="P9" s="4">
        <f t="shared" si="1"/>
        <v>185.10167016380501</v>
      </c>
      <c r="Q9" s="3">
        <f>+(D9/C9-1)*100</f>
        <v>32.256249196346843</v>
      </c>
      <c r="R9" s="3">
        <f t="shared" ref="R9:S9" si="2">+(E9/D9-1)*100</f>
        <v>19.576873002620012</v>
      </c>
      <c r="S9" s="3">
        <f t="shared" si="2"/>
        <v>7.0960373806443933</v>
      </c>
      <c r="T9" s="3">
        <f>+(G9/F9-1)*100</f>
        <v>7.7500357629536332</v>
      </c>
    </row>
    <row r="10" spans="2:20" s="2" customFormat="1" x14ac:dyDescent="0.25">
      <c r="B10" s="21" t="s">
        <v>15</v>
      </c>
      <c r="C10" s="4">
        <v>259.86730476104901</v>
      </c>
      <c r="D10" s="4">
        <v>339.41276707891939</v>
      </c>
      <c r="E10" s="4">
        <v>416.91014099752636</v>
      </c>
      <c r="F10" s="4">
        <v>424.84227153465599</v>
      </c>
      <c r="G10" s="4">
        <v>445.68294705336064</v>
      </c>
      <c r="H10" s="11"/>
      <c r="I10" s="4"/>
      <c r="J10" s="4"/>
      <c r="K10" s="4"/>
      <c r="L10" s="12"/>
      <c r="M10" s="4">
        <f t="shared" ref="M10:M37" si="3">+D10-C10</f>
        <v>79.545462317870374</v>
      </c>
      <c r="N10" s="4">
        <f t="shared" ref="N10:N38" si="4">+E10-D10</f>
        <v>77.497373918606968</v>
      </c>
      <c r="O10" s="4">
        <f t="shared" ref="O10:O38" si="5">+F10-E10</f>
        <v>7.9321305371296376</v>
      </c>
      <c r="P10" s="12">
        <f t="shared" ref="P10:P38" si="6">+G10-F10</f>
        <v>20.840675518704643</v>
      </c>
      <c r="Q10" s="4">
        <f t="shared" ref="Q10:Q37" si="7">+(D10/C10-1)*100</f>
        <v>30.610030912127772</v>
      </c>
      <c r="R10" s="4">
        <f t="shared" ref="R10:R38" si="8">+(E10/D10-1)*100</f>
        <v>22.832781036957115</v>
      </c>
      <c r="S10" s="4">
        <f t="shared" ref="S10:S38" si="9">+(F10/E10-1)*100</f>
        <v>1.9025995669356144</v>
      </c>
      <c r="T10" s="4">
        <f t="shared" ref="T10:T38" si="10">+(G10/F10-1)*100</f>
        <v>4.9055089182679312</v>
      </c>
    </row>
    <row r="11" spans="2:20" s="2" customFormat="1" x14ac:dyDescent="0.25">
      <c r="B11" s="22" t="s">
        <v>16</v>
      </c>
      <c r="C11" s="17">
        <v>144.27849865480701</v>
      </c>
      <c r="D11" s="17">
        <v>170.96578515275149</v>
      </c>
      <c r="E11" s="17">
        <v>242.09187982306386</v>
      </c>
      <c r="F11" s="17">
        <v>200.63987711082535</v>
      </c>
      <c r="G11" s="17">
        <v>217.57104270337652</v>
      </c>
      <c r="H11" s="25"/>
      <c r="I11" s="17"/>
      <c r="J11" s="17"/>
      <c r="K11" s="17"/>
      <c r="L11" s="24"/>
      <c r="M11" s="17">
        <f t="shared" si="3"/>
        <v>26.687286497944484</v>
      </c>
      <c r="N11" s="17">
        <f t="shared" si="4"/>
        <v>71.126094670312369</v>
      </c>
      <c r="O11" s="17">
        <f t="shared" si="5"/>
        <v>-41.45200271223851</v>
      </c>
      <c r="P11" s="24">
        <f t="shared" si="6"/>
        <v>16.931165592551167</v>
      </c>
      <c r="Q11" s="17">
        <f t="shared" si="7"/>
        <v>18.497064182650714</v>
      </c>
      <c r="R11" s="17">
        <f t="shared" si="8"/>
        <v>41.602531528027022</v>
      </c>
      <c r="S11" s="17">
        <f t="shared" si="9"/>
        <v>-17.122425891580619</v>
      </c>
      <c r="T11" s="17">
        <f t="shared" si="10"/>
        <v>8.4385845108941417</v>
      </c>
    </row>
    <row r="12" spans="2:20" s="2" customFormat="1" x14ac:dyDescent="0.25">
      <c r="B12" s="22" t="s">
        <v>17</v>
      </c>
      <c r="C12" s="17">
        <v>115.58880610624199</v>
      </c>
      <c r="D12" s="17">
        <v>168.44698192616789</v>
      </c>
      <c r="E12" s="17">
        <v>174.81826117446246</v>
      </c>
      <c r="F12" s="17">
        <v>224.20239442383064</v>
      </c>
      <c r="G12" s="17">
        <v>228.11190434998409</v>
      </c>
      <c r="H12" s="25"/>
      <c r="I12" s="17"/>
      <c r="J12" s="17"/>
      <c r="K12" s="17"/>
      <c r="L12" s="24"/>
      <c r="M12" s="17">
        <f t="shared" si="3"/>
        <v>52.858175819925904</v>
      </c>
      <c r="N12" s="17">
        <f t="shared" si="4"/>
        <v>6.3712792482945702</v>
      </c>
      <c r="O12" s="17">
        <f t="shared" si="5"/>
        <v>49.384133249368176</v>
      </c>
      <c r="P12" s="24">
        <f t="shared" si="6"/>
        <v>3.9095099261534472</v>
      </c>
      <c r="Q12" s="17">
        <f t="shared" si="7"/>
        <v>45.729493711823601</v>
      </c>
      <c r="R12" s="17">
        <f t="shared" si="8"/>
        <v>3.7823647390056392</v>
      </c>
      <c r="S12" s="17">
        <f t="shared" si="9"/>
        <v>28.248841349637122</v>
      </c>
      <c r="T12" s="17">
        <f t="shared" si="10"/>
        <v>1.7437413798368828</v>
      </c>
    </row>
    <row r="13" spans="2:20" s="2" customFormat="1" x14ac:dyDescent="0.25">
      <c r="B13" s="21" t="s">
        <v>18</v>
      </c>
      <c r="C13" s="4">
        <v>1150.2973814392731</v>
      </c>
      <c r="D13" s="4">
        <v>1525.6181543810612</v>
      </c>
      <c r="E13" s="4">
        <v>1813.2355154162683</v>
      </c>
      <c r="F13" s="4">
        <v>1963.5553543010788</v>
      </c>
      <c r="G13" s="4">
        <v>2127.816348946179</v>
      </c>
      <c r="H13" s="11"/>
      <c r="I13" s="4"/>
      <c r="J13" s="4"/>
      <c r="K13" s="4"/>
      <c r="L13" s="12"/>
      <c r="M13" s="4">
        <f t="shared" si="3"/>
        <v>375.32077294178816</v>
      </c>
      <c r="N13" s="4">
        <f t="shared" si="4"/>
        <v>287.61736103520707</v>
      </c>
      <c r="O13" s="4">
        <f t="shared" si="5"/>
        <v>150.31983888481045</v>
      </c>
      <c r="P13" s="12">
        <f t="shared" si="6"/>
        <v>164.26099464510025</v>
      </c>
      <c r="Q13" s="4">
        <f t="shared" si="7"/>
        <v>32.628151554355455</v>
      </c>
      <c r="R13" s="4">
        <f t="shared" si="8"/>
        <v>18.852513009842408</v>
      </c>
      <c r="S13" s="4">
        <f t="shared" si="9"/>
        <v>8.2901441984110527</v>
      </c>
      <c r="T13" s="4">
        <f t="shared" si="10"/>
        <v>8.3654883619804323</v>
      </c>
    </row>
    <row r="14" spans="2:20" s="2" customFormat="1" x14ac:dyDescent="0.25">
      <c r="B14" s="22" t="s">
        <v>16</v>
      </c>
      <c r="C14" s="17">
        <v>134.89629326944998</v>
      </c>
      <c r="D14" s="17">
        <v>164.60549989134427</v>
      </c>
      <c r="E14" s="17">
        <v>267.34703384342862</v>
      </c>
      <c r="F14" s="17">
        <v>285.27248673720914</v>
      </c>
      <c r="G14" s="17">
        <v>287.99247772125966</v>
      </c>
      <c r="H14" s="25"/>
      <c r="I14" s="17"/>
      <c r="J14" s="17"/>
      <c r="K14" s="17"/>
      <c r="L14" s="24"/>
      <c r="M14" s="17">
        <f t="shared" si="3"/>
        <v>29.709206621894282</v>
      </c>
      <c r="N14" s="17">
        <f t="shared" si="4"/>
        <v>102.74153395208435</v>
      </c>
      <c r="O14" s="17">
        <f t="shared" si="5"/>
        <v>17.925452893780516</v>
      </c>
      <c r="P14" s="24">
        <f t="shared" si="6"/>
        <v>2.7199909840505256</v>
      </c>
      <c r="Q14" s="17">
        <f t="shared" si="7"/>
        <v>22.023738311735009</v>
      </c>
      <c r="R14" s="17">
        <f t="shared" si="8"/>
        <v>62.416829340394962</v>
      </c>
      <c r="S14" s="17">
        <f t="shared" si="9"/>
        <v>6.7049380111239731</v>
      </c>
      <c r="T14" s="17">
        <f t="shared" si="10"/>
        <v>0.95347119351056886</v>
      </c>
    </row>
    <row r="15" spans="2:20" s="2" customFormat="1" x14ac:dyDescent="0.25">
      <c r="B15" s="22" t="s">
        <v>17</v>
      </c>
      <c r="C15" s="17">
        <v>1015.401088169823</v>
      </c>
      <c r="D15" s="17">
        <v>1361.0126544897171</v>
      </c>
      <c r="E15" s="17">
        <v>1545.8884815728397</v>
      </c>
      <c r="F15" s="17">
        <v>1678.2828675638696</v>
      </c>
      <c r="G15" s="17">
        <v>1839.8238712249195</v>
      </c>
      <c r="H15" s="25"/>
      <c r="I15" s="17"/>
      <c r="J15" s="17"/>
      <c r="K15" s="17"/>
      <c r="L15" s="24"/>
      <c r="M15" s="17">
        <f t="shared" si="3"/>
        <v>345.61156631989411</v>
      </c>
      <c r="N15" s="17">
        <f t="shared" si="4"/>
        <v>184.87582708312266</v>
      </c>
      <c r="O15" s="17">
        <f t="shared" si="5"/>
        <v>132.39438599102982</v>
      </c>
      <c r="P15" s="24">
        <f t="shared" si="6"/>
        <v>161.5410036610499</v>
      </c>
      <c r="Q15" s="17">
        <f t="shared" si="7"/>
        <v>34.036950555452975</v>
      </c>
      <c r="R15" s="17">
        <f t="shared" si="8"/>
        <v>13.583696409673562</v>
      </c>
      <c r="S15" s="17">
        <f t="shared" si="9"/>
        <v>8.564290863745061</v>
      </c>
      <c r="T15" s="17">
        <f t="shared" si="10"/>
        <v>9.6253740524406606</v>
      </c>
    </row>
    <row r="16" spans="2:20" s="2" customFormat="1" ht="17.25" x14ac:dyDescent="0.25">
      <c r="B16" s="13" t="s">
        <v>35</v>
      </c>
      <c r="C16" s="3">
        <v>3040.0295834456488</v>
      </c>
      <c r="D16" s="3">
        <v>4509.2190648636606</v>
      </c>
      <c r="E16" s="3">
        <v>5337.1651206862989</v>
      </c>
      <c r="F16" s="3">
        <v>4587.2780499257733</v>
      </c>
      <c r="G16" s="3">
        <v>4382.9037632519103</v>
      </c>
      <c r="H16" s="11">
        <f>+(C16/C$38)*100</f>
        <v>33.893177751366807</v>
      </c>
      <c r="I16" s="4">
        <f t="shared" ref="I16:L16" si="11">+(D16/D$38)*100</f>
        <v>33.469911953710287</v>
      </c>
      <c r="J16" s="4">
        <f t="shared" si="11"/>
        <v>32.715973805141765</v>
      </c>
      <c r="K16" s="4">
        <f t="shared" si="11"/>
        <v>28.598668105070058</v>
      </c>
      <c r="L16" s="12">
        <f t="shared" si="11"/>
        <v>26.981505907621621</v>
      </c>
      <c r="M16" s="4">
        <f t="shared" si="3"/>
        <v>1469.1894814180118</v>
      </c>
      <c r="N16" s="4">
        <f t="shared" si="4"/>
        <v>827.9460558226383</v>
      </c>
      <c r="O16" s="4">
        <f t="shared" si="5"/>
        <v>-749.8870707605256</v>
      </c>
      <c r="P16" s="12">
        <f t="shared" si="6"/>
        <v>-204.37428667386303</v>
      </c>
      <c r="Q16" s="3">
        <f t="shared" si="7"/>
        <v>48.328131062224536</v>
      </c>
      <c r="R16" s="3">
        <f t="shared" si="8"/>
        <v>18.361185028114658</v>
      </c>
      <c r="S16" s="3">
        <f t="shared" si="9"/>
        <v>-14.050288005031753</v>
      </c>
      <c r="T16" s="3">
        <f t="shared" si="10"/>
        <v>-4.4552408737719702</v>
      </c>
    </row>
    <row r="17" spans="2:20" s="2" customFormat="1" x14ac:dyDescent="0.25">
      <c r="B17" s="14" t="s">
        <v>15</v>
      </c>
      <c r="C17" s="17">
        <v>381.49776021628708</v>
      </c>
      <c r="D17" s="17">
        <v>543.66383871721575</v>
      </c>
      <c r="E17" s="17">
        <v>707.62609676545014</v>
      </c>
      <c r="F17" s="17">
        <v>579.93747769489198</v>
      </c>
      <c r="G17" s="17">
        <v>534.19069777110985</v>
      </c>
      <c r="H17" s="25"/>
      <c r="I17" s="17"/>
      <c r="J17" s="17"/>
      <c r="K17" s="17"/>
      <c r="L17" s="24"/>
      <c r="M17" s="17">
        <f t="shared" si="3"/>
        <v>162.16607850092868</v>
      </c>
      <c r="N17" s="17">
        <f t="shared" si="4"/>
        <v>163.96225804823439</v>
      </c>
      <c r="O17" s="17">
        <f t="shared" si="5"/>
        <v>-127.68861907055816</v>
      </c>
      <c r="P17" s="24">
        <f t="shared" si="6"/>
        <v>-45.746779923782128</v>
      </c>
      <c r="Q17" s="17">
        <f t="shared" si="7"/>
        <v>42.50774065068952</v>
      </c>
      <c r="R17" s="17">
        <f t="shared" si="8"/>
        <v>30.158757373877609</v>
      </c>
      <c r="S17" s="17">
        <f t="shared" si="9"/>
        <v>-18.044645280073922</v>
      </c>
      <c r="T17" s="17">
        <f t="shared" si="10"/>
        <v>-7.8882261766586081</v>
      </c>
    </row>
    <row r="18" spans="2:20" s="2" customFormat="1" x14ac:dyDescent="0.25">
      <c r="B18" s="14" t="s">
        <v>18</v>
      </c>
      <c r="C18" s="17">
        <v>2658.5318232293616</v>
      </c>
      <c r="D18" s="17">
        <v>3965.5552261464445</v>
      </c>
      <c r="E18" s="17">
        <v>4629.5390239208491</v>
      </c>
      <c r="F18" s="17">
        <v>4007.3405722308812</v>
      </c>
      <c r="G18" s="17">
        <v>3848.7130654808007</v>
      </c>
      <c r="H18" s="25"/>
      <c r="I18" s="17"/>
      <c r="J18" s="17"/>
      <c r="K18" s="17"/>
      <c r="L18" s="24"/>
      <c r="M18" s="17">
        <f t="shared" si="3"/>
        <v>1307.0234029170829</v>
      </c>
      <c r="N18" s="17">
        <f t="shared" si="4"/>
        <v>663.98379777440459</v>
      </c>
      <c r="O18" s="17">
        <f t="shared" si="5"/>
        <v>-622.1984516899679</v>
      </c>
      <c r="P18" s="24">
        <f t="shared" si="6"/>
        <v>-158.62750675008056</v>
      </c>
      <c r="Q18" s="17">
        <f t="shared" si="7"/>
        <v>49.163353678776758</v>
      </c>
      <c r="R18" s="17">
        <f t="shared" si="8"/>
        <v>16.743778863461589</v>
      </c>
      <c r="S18" s="17">
        <f t="shared" si="9"/>
        <v>-13.439749583599269</v>
      </c>
      <c r="T18" s="17">
        <f t="shared" si="10"/>
        <v>-3.9584233955381798</v>
      </c>
    </row>
    <row r="19" spans="2:20" s="2" customFormat="1" x14ac:dyDescent="0.25">
      <c r="B19" s="13" t="s">
        <v>19</v>
      </c>
      <c r="C19" s="3">
        <v>1097.3640344107259</v>
      </c>
      <c r="D19" s="3">
        <v>2006.2732043916715</v>
      </c>
      <c r="E19" s="3">
        <v>2982.1668372481399</v>
      </c>
      <c r="F19" s="3">
        <v>2828.3767155848323</v>
      </c>
      <c r="G19" s="3">
        <v>2776.811383040721</v>
      </c>
      <c r="H19" s="11">
        <f>+(C19/C$38)*100</f>
        <v>12.234471163956256</v>
      </c>
      <c r="I19" s="4">
        <f t="shared" ref="I19:L19" si="12">+(D19/D$38)*100</f>
        <v>14.891666725468298</v>
      </c>
      <c r="J19" s="4">
        <f t="shared" si="12"/>
        <v>18.28020867329413</v>
      </c>
      <c r="K19" s="4">
        <f t="shared" si="12"/>
        <v>17.63307261621684</v>
      </c>
      <c r="L19" s="12">
        <f t="shared" si="12"/>
        <v>17.094272834381183</v>
      </c>
      <c r="M19" s="4">
        <f t="shared" si="3"/>
        <v>908.90916998094553</v>
      </c>
      <c r="N19" s="4">
        <f t="shared" si="4"/>
        <v>975.89363285646846</v>
      </c>
      <c r="O19" s="4">
        <f t="shared" si="5"/>
        <v>-153.79012166330767</v>
      </c>
      <c r="P19" s="12">
        <f t="shared" si="6"/>
        <v>-51.565332544111243</v>
      </c>
      <c r="Q19" s="3">
        <f t="shared" si="7"/>
        <v>82.826586390633921</v>
      </c>
      <c r="R19" s="3">
        <f t="shared" si="8"/>
        <v>48.642110691618015</v>
      </c>
      <c r="S19" s="3">
        <f t="shared" si="9"/>
        <v>-5.1569925512692238</v>
      </c>
      <c r="T19" s="3">
        <f t="shared" si="10"/>
        <v>-1.8231423084477227</v>
      </c>
    </row>
    <row r="20" spans="2:20" s="2" customFormat="1" x14ac:dyDescent="0.25">
      <c r="B20" s="14" t="s">
        <v>15</v>
      </c>
      <c r="C20" s="17">
        <v>0.96855597024600004</v>
      </c>
      <c r="D20" s="17">
        <v>0.97513762018708816</v>
      </c>
      <c r="E20" s="17">
        <v>1.8948771626473848</v>
      </c>
      <c r="F20" s="17">
        <v>1.0772778628106765</v>
      </c>
      <c r="G20" s="17">
        <v>1.3316583287629444</v>
      </c>
      <c r="H20" s="25"/>
      <c r="I20" s="17"/>
      <c r="J20" s="17"/>
      <c r="K20" s="17"/>
      <c r="L20" s="24"/>
      <c r="M20" s="17">
        <f t="shared" si="3"/>
        <v>6.5816499410881191E-3</v>
      </c>
      <c r="N20" s="17">
        <f t="shared" si="4"/>
        <v>0.91973954246029666</v>
      </c>
      <c r="O20" s="17">
        <f t="shared" si="5"/>
        <v>-0.81759929983670832</v>
      </c>
      <c r="P20" s="24">
        <f t="shared" si="6"/>
        <v>0.25438046595226793</v>
      </c>
      <c r="Q20" s="17">
        <f t="shared" si="7"/>
        <v>0.67953222563033044</v>
      </c>
      <c r="R20" s="17">
        <f t="shared" si="8"/>
        <v>94.318947748507242</v>
      </c>
      <c r="S20" s="17">
        <f t="shared" si="9"/>
        <v>-43.147878709689969</v>
      </c>
      <c r="T20" s="17">
        <f t="shared" si="10"/>
        <v>23.613264017936419</v>
      </c>
    </row>
    <row r="21" spans="2:20" s="2" customFormat="1" x14ac:dyDescent="0.25">
      <c r="B21" s="14" t="s">
        <v>18</v>
      </c>
      <c r="C21" s="17">
        <v>950.42436607348441</v>
      </c>
      <c r="D21" s="17">
        <v>1785.7196985464379</v>
      </c>
      <c r="E21" s="17">
        <v>2713.7842879076975</v>
      </c>
      <c r="F21" s="17">
        <v>2577.1734450019253</v>
      </c>
      <c r="G21" s="17">
        <v>2555.2491055605824</v>
      </c>
      <c r="H21" s="25"/>
      <c r="I21" s="17"/>
      <c r="J21" s="17"/>
      <c r="K21" s="17"/>
      <c r="L21" s="24"/>
      <c r="M21" s="17">
        <f t="shared" si="3"/>
        <v>835.29533247295353</v>
      </c>
      <c r="N21" s="17">
        <f t="shared" si="4"/>
        <v>928.06458936125955</v>
      </c>
      <c r="O21" s="17">
        <f t="shared" si="5"/>
        <v>-136.61084290577219</v>
      </c>
      <c r="P21" s="24">
        <f t="shared" si="6"/>
        <v>-21.924339441342909</v>
      </c>
      <c r="Q21" s="17">
        <f t="shared" si="7"/>
        <v>87.88656544274356</v>
      </c>
      <c r="R21" s="17">
        <f t="shared" si="8"/>
        <v>51.971459469069913</v>
      </c>
      <c r="S21" s="17">
        <f t="shared" si="9"/>
        <v>-5.033961008415222</v>
      </c>
      <c r="T21" s="17">
        <f t="shared" si="10"/>
        <v>-0.85071260856975917</v>
      </c>
    </row>
    <row r="22" spans="2:20" s="2" customFormat="1" x14ac:dyDescent="0.25">
      <c r="B22" s="14" t="s">
        <v>20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25"/>
      <c r="I22" s="17"/>
      <c r="J22" s="17"/>
      <c r="K22" s="17"/>
      <c r="L22" s="24"/>
      <c r="M22" s="17">
        <f t="shared" si="3"/>
        <v>0</v>
      </c>
      <c r="N22" s="17">
        <f t="shared" si="4"/>
        <v>0</v>
      </c>
      <c r="O22" s="17">
        <f t="shared" si="5"/>
        <v>0</v>
      </c>
      <c r="P22" s="24">
        <f t="shared" si="6"/>
        <v>0</v>
      </c>
      <c r="Q22" s="17" t="s">
        <v>45</v>
      </c>
      <c r="R22" s="17" t="s">
        <v>45</v>
      </c>
      <c r="S22" s="17" t="s">
        <v>45</v>
      </c>
      <c r="T22" s="17" t="s">
        <v>45</v>
      </c>
    </row>
    <row r="23" spans="2:20" s="2" customFormat="1" ht="18" x14ac:dyDescent="0.25">
      <c r="B23" s="14" t="s">
        <v>36</v>
      </c>
      <c r="C23" s="17">
        <v>145.97111236699547</v>
      </c>
      <c r="D23" s="17">
        <v>219.5783682250464</v>
      </c>
      <c r="E23" s="17">
        <v>266.48767217779528</v>
      </c>
      <c r="F23" s="17">
        <v>250.12599272009629</v>
      </c>
      <c r="G23" s="17">
        <v>220.23061915137598</v>
      </c>
      <c r="H23" s="25"/>
      <c r="I23" s="17"/>
      <c r="J23" s="17"/>
      <c r="K23" s="17"/>
      <c r="L23" s="24"/>
      <c r="M23" s="17">
        <f t="shared" si="3"/>
        <v>73.607255858050934</v>
      </c>
      <c r="N23" s="17">
        <f t="shared" si="4"/>
        <v>46.909303952748871</v>
      </c>
      <c r="O23" s="17">
        <f t="shared" si="5"/>
        <v>-16.361679457698983</v>
      </c>
      <c r="P23" s="24">
        <f t="shared" si="6"/>
        <v>-29.895373568720316</v>
      </c>
      <c r="Q23" s="17">
        <f t="shared" si="7"/>
        <v>50.425905964866622</v>
      </c>
      <c r="R23" s="17">
        <f t="shared" si="8"/>
        <v>21.363353927774618</v>
      </c>
      <c r="S23" s="17">
        <f t="shared" si="9"/>
        <v>-6.1397509775922394</v>
      </c>
      <c r="T23" s="17">
        <f t="shared" si="10"/>
        <v>-11.952125904073775</v>
      </c>
    </row>
    <row r="24" spans="2:20" s="2" customFormat="1" x14ac:dyDescent="0.25">
      <c r="B24" s="13" t="s">
        <v>21</v>
      </c>
      <c r="C24" s="3">
        <v>1255.3745570136357</v>
      </c>
      <c r="D24" s="3">
        <v>1858.2818728173577</v>
      </c>
      <c r="E24" s="3">
        <v>2156.3896799651106</v>
      </c>
      <c r="F24" s="3">
        <v>2213.2551768189023</v>
      </c>
      <c r="G24" s="3">
        <v>2284.8806613275883</v>
      </c>
      <c r="H24" s="11">
        <f>+(C24/C$38)*100</f>
        <v>13.996124655201806</v>
      </c>
      <c r="I24" s="4">
        <f t="shared" ref="I24:L24" si="13">+(D24/D$38)*100</f>
        <v>13.793193405265036</v>
      </c>
      <c r="J24" s="4">
        <f t="shared" si="13"/>
        <v>13.218325962968308</v>
      </c>
      <c r="K24" s="4">
        <f t="shared" si="13"/>
        <v>13.798193513623211</v>
      </c>
      <c r="L24" s="12">
        <f t="shared" si="13"/>
        <v>14.065907989747794</v>
      </c>
      <c r="M24" s="4">
        <f t="shared" si="3"/>
        <v>602.90731580372199</v>
      </c>
      <c r="N24" s="4">
        <f t="shared" si="4"/>
        <v>298.10780714775296</v>
      </c>
      <c r="O24" s="4">
        <f t="shared" si="5"/>
        <v>56.865496853791683</v>
      </c>
      <c r="P24" s="12">
        <f t="shared" si="6"/>
        <v>71.625484508685986</v>
      </c>
      <c r="Q24" s="3">
        <f t="shared" si="7"/>
        <v>48.026090096803941</v>
      </c>
      <c r="R24" s="3">
        <f t="shared" si="8"/>
        <v>16.042119955450531</v>
      </c>
      <c r="S24" s="3">
        <f t="shared" si="9"/>
        <v>2.6370696067656851</v>
      </c>
      <c r="T24" s="3">
        <f t="shared" si="10"/>
        <v>3.2362054434063481</v>
      </c>
    </row>
    <row r="25" spans="2:20" s="2" customFormat="1" x14ac:dyDescent="0.25">
      <c r="B25" s="14" t="s">
        <v>22</v>
      </c>
      <c r="C25" s="17">
        <v>948.44621684113156</v>
      </c>
      <c r="D25" s="17">
        <v>1340.8845117749001</v>
      </c>
      <c r="E25" s="17">
        <v>1582.8653574165787</v>
      </c>
      <c r="F25" s="17">
        <v>1629.55966704144</v>
      </c>
      <c r="G25" s="17">
        <v>1737.2811075125378</v>
      </c>
      <c r="H25" s="25"/>
      <c r="I25" s="17"/>
      <c r="J25" s="17"/>
      <c r="K25" s="17"/>
      <c r="L25" s="24"/>
      <c r="M25" s="17">
        <f t="shared" si="3"/>
        <v>392.43829493376859</v>
      </c>
      <c r="N25" s="17">
        <f t="shared" si="4"/>
        <v>241.98084564167857</v>
      </c>
      <c r="O25" s="17">
        <f t="shared" si="5"/>
        <v>46.694309624861262</v>
      </c>
      <c r="P25" s="24">
        <f t="shared" si="6"/>
        <v>107.72144047109782</v>
      </c>
      <c r="Q25" s="17">
        <f t="shared" si="7"/>
        <v>41.376968769068689</v>
      </c>
      <c r="R25" s="17">
        <f t="shared" si="8"/>
        <v>18.046359959917325</v>
      </c>
      <c r="S25" s="17">
        <f t="shared" si="9"/>
        <v>2.9499862010418765</v>
      </c>
      <c r="T25" s="17">
        <f t="shared" si="10"/>
        <v>6.6104630993151892</v>
      </c>
    </row>
    <row r="26" spans="2:20" s="2" customFormat="1" x14ac:dyDescent="0.25">
      <c r="B26" s="14" t="s">
        <v>23</v>
      </c>
      <c r="C26" s="17">
        <v>306.92834017250402</v>
      </c>
      <c r="D26" s="17">
        <v>517.39736104245753</v>
      </c>
      <c r="E26" s="17">
        <v>573.52432254853204</v>
      </c>
      <c r="F26" s="17">
        <v>583.69550977746246</v>
      </c>
      <c r="G26" s="17">
        <v>547.59955381505051</v>
      </c>
      <c r="H26" s="25"/>
      <c r="I26" s="17"/>
      <c r="J26" s="17"/>
      <c r="K26" s="17"/>
      <c r="L26" s="24"/>
      <c r="M26" s="17">
        <f t="shared" si="3"/>
        <v>210.46902086995351</v>
      </c>
      <c r="N26" s="17">
        <f t="shared" si="4"/>
        <v>56.126961506074508</v>
      </c>
      <c r="O26" s="17">
        <f t="shared" si="5"/>
        <v>10.171187228930421</v>
      </c>
      <c r="P26" s="24">
        <f t="shared" si="6"/>
        <v>-36.095955962411949</v>
      </c>
      <c r="Q26" s="17">
        <f t="shared" si="7"/>
        <v>68.572690534755722</v>
      </c>
      <c r="R26" s="17">
        <f t="shared" si="8"/>
        <v>10.847941201901246</v>
      </c>
      <c r="S26" s="17">
        <f t="shared" si="9"/>
        <v>1.773453509998224</v>
      </c>
      <c r="T26" s="17">
        <f t="shared" si="10"/>
        <v>-6.1840386567602268</v>
      </c>
    </row>
    <row r="27" spans="2:20" s="2" customFormat="1" x14ac:dyDescent="0.25">
      <c r="B27" s="13" t="s">
        <v>24</v>
      </c>
      <c r="C27" s="3">
        <v>605.64035014108595</v>
      </c>
      <c r="D27" s="3">
        <v>1157.1757043697532</v>
      </c>
      <c r="E27" s="3">
        <v>1353.7994685388958</v>
      </c>
      <c r="F27" s="3">
        <v>1669.3925487864872</v>
      </c>
      <c r="G27" s="3">
        <v>1823.5603419536706</v>
      </c>
      <c r="H27" s="11">
        <f>+(C27/C$38)*100</f>
        <v>6.7522619360387726</v>
      </c>
      <c r="I27" s="4">
        <f t="shared" ref="I27:L27" si="14">+(D27/D$38)*100</f>
        <v>8.5891965733093905</v>
      </c>
      <c r="J27" s="4">
        <f t="shared" si="14"/>
        <v>8.2985755449960763</v>
      </c>
      <c r="K27" s="4">
        <f t="shared" si="14"/>
        <v>10.407566953695827</v>
      </c>
      <c r="L27" s="12">
        <f t="shared" si="14"/>
        <v>11.225983228712643</v>
      </c>
      <c r="M27" s="4">
        <f t="shared" si="3"/>
        <v>551.5353542286673</v>
      </c>
      <c r="N27" s="4">
        <f t="shared" si="4"/>
        <v>196.62376416914253</v>
      </c>
      <c r="O27" s="4">
        <f t="shared" si="5"/>
        <v>315.59308024759139</v>
      </c>
      <c r="P27" s="12">
        <f t="shared" si="6"/>
        <v>154.16779316718339</v>
      </c>
      <c r="Q27" s="3">
        <f t="shared" si="7"/>
        <v>91.066480973433372</v>
      </c>
      <c r="R27" s="3">
        <f t="shared" si="8"/>
        <v>16.991694815804316</v>
      </c>
      <c r="S27" s="3">
        <f t="shared" si="9"/>
        <v>23.311656384988755</v>
      </c>
      <c r="T27" s="3">
        <f t="shared" si="10"/>
        <v>9.234963536841633</v>
      </c>
    </row>
    <row r="28" spans="2:20" s="2" customFormat="1" x14ac:dyDescent="0.25">
      <c r="B28" s="14" t="s">
        <v>25</v>
      </c>
      <c r="C28" s="17">
        <v>133.29420946989998</v>
      </c>
      <c r="D28" s="17">
        <v>260.53618092337274</v>
      </c>
      <c r="E28" s="17">
        <v>357.04649089306793</v>
      </c>
      <c r="F28" s="17">
        <v>476.74725476647495</v>
      </c>
      <c r="G28" s="17">
        <v>492.84377645814379</v>
      </c>
      <c r="H28" s="25"/>
      <c r="I28" s="17"/>
      <c r="J28" s="17"/>
      <c r="K28" s="17"/>
      <c r="L28" s="24"/>
      <c r="M28" s="17">
        <f t="shared" si="3"/>
        <v>127.24197145347276</v>
      </c>
      <c r="N28" s="17">
        <f t="shared" si="4"/>
        <v>96.510309969695186</v>
      </c>
      <c r="O28" s="17">
        <f t="shared" si="5"/>
        <v>119.70076387340703</v>
      </c>
      <c r="P28" s="24">
        <f t="shared" si="6"/>
        <v>16.096521691668841</v>
      </c>
      <c r="Q28" s="17">
        <f t="shared" si="7"/>
        <v>95.459489170237433</v>
      </c>
      <c r="R28" s="17">
        <f t="shared" si="8"/>
        <v>37.042958727517458</v>
      </c>
      <c r="S28" s="17">
        <f t="shared" si="9"/>
        <v>33.525259854537069</v>
      </c>
      <c r="T28" s="17">
        <f t="shared" si="10"/>
        <v>3.3763218415496565</v>
      </c>
    </row>
    <row r="29" spans="2:20" s="2" customFormat="1" x14ac:dyDescent="0.25">
      <c r="B29" s="14" t="s">
        <v>11</v>
      </c>
      <c r="C29" s="17">
        <v>257.65184081954294</v>
      </c>
      <c r="D29" s="17">
        <v>539.33804927319204</v>
      </c>
      <c r="E29" s="17">
        <v>621.75888322366723</v>
      </c>
      <c r="F29" s="17">
        <v>835.62011006112766</v>
      </c>
      <c r="G29" s="17">
        <v>930.91181387363372</v>
      </c>
      <c r="H29" s="25"/>
      <c r="I29" s="17"/>
      <c r="J29" s="17"/>
      <c r="K29" s="17"/>
      <c r="L29" s="24"/>
      <c r="M29" s="17">
        <f t="shared" si="3"/>
        <v>281.6862084536491</v>
      </c>
      <c r="N29" s="17">
        <f t="shared" si="4"/>
        <v>82.420833950475185</v>
      </c>
      <c r="O29" s="17">
        <f t="shared" si="5"/>
        <v>213.86122683746044</v>
      </c>
      <c r="P29" s="24">
        <f t="shared" si="6"/>
        <v>95.291703812506057</v>
      </c>
      <c r="Q29" s="17">
        <f t="shared" si="7"/>
        <v>109.3282343947776</v>
      </c>
      <c r="R29" s="17">
        <f t="shared" si="8"/>
        <v>15.281850420445009</v>
      </c>
      <c r="S29" s="17">
        <f t="shared" si="9"/>
        <v>34.396167486766331</v>
      </c>
      <c r="T29" s="17">
        <f t="shared" si="10"/>
        <v>11.403711167929554</v>
      </c>
    </row>
    <row r="30" spans="2:20" s="2" customFormat="1" x14ac:dyDescent="0.25">
      <c r="B30" s="22" t="s">
        <v>26</v>
      </c>
      <c r="C30" s="17">
        <v>186.00554045664302</v>
      </c>
      <c r="D30" s="17">
        <v>385.31819102861243</v>
      </c>
      <c r="E30" s="17">
        <v>435.77308097979744</v>
      </c>
      <c r="F30" s="17">
        <v>660.80957594745871</v>
      </c>
      <c r="G30" s="17">
        <v>701.5289246569198</v>
      </c>
      <c r="H30" s="25"/>
      <c r="I30" s="17"/>
      <c r="J30" s="17"/>
      <c r="K30" s="17"/>
      <c r="L30" s="24"/>
      <c r="M30" s="17">
        <f t="shared" si="3"/>
        <v>199.31265057196941</v>
      </c>
      <c r="N30" s="17">
        <f t="shared" si="4"/>
        <v>50.45488995118501</v>
      </c>
      <c r="O30" s="17">
        <f t="shared" si="5"/>
        <v>225.03649496766127</v>
      </c>
      <c r="P30" s="24">
        <f t="shared" si="6"/>
        <v>40.719348709461087</v>
      </c>
      <c r="Q30" s="17">
        <f t="shared" si="7"/>
        <v>107.15414717360434</v>
      </c>
      <c r="R30" s="17">
        <f t="shared" si="8"/>
        <v>13.094344135815383</v>
      </c>
      <c r="S30" s="17">
        <f t="shared" si="9"/>
        <v>51.640751755864891</v>
      </c>
      <c r="T30" s="17">
        <f t="shared" si="10"/>
        <v>6.1620397451229936</v>
      </c>
    </row>
    <row r="31" spans="2:20" s="2" customFormat="1" x14ac:dyDescent="0.25">
      <c r="B31" s="22" t="s">
        <v>27</v>
      </c>
      <c r="C31" s="17">
        <v>71.64630036289995</v>
      </c>
      <c r="D31" s="17">
        <v>154.01985824457958</v>
      </c>
      <c r="E31" s="17">
        <v>185.98580224386981</v>
      </c>
      <c r="F31" s="17">
        <v>174.81053411366901</v>
      </c>
      <c r="G31" s="17">
        <v>229.38288921671386</v>
      </c>
      <c r="H31" s="25"/>
      <c r="I31" s="17"/>
      <c r="J31" s="17"/>
      <c r="K31" s="17"/>
      <c r="L31" s="24"/>
      <c r="M31" s="17">
        <f t="shared" si="3"/>
        <v>82.373557881679631</v>
      </c>
      <c r="N31" s="17">
        <f t="shared" si="4"/>
        <v>31.965943999290232</v>
      </c>
      <c r="O31" s="17">
        <f t="shared" si="5"/>
        <v>-11.175268130200806</v>
      </c>
      <c r="P31" s="24">
        <f t="shared" si="6"/>
        <v>54.572355103044856</v>
      </c>
      <c r="Q31" s="17">
        <f t="shared" si="7"/>
        <v>114.97252121106661</v>
      </c>
      <c r="R31" s="17">
        <f t="shared" si="8"/>
        <v>20.754430216738108</v>
      </c>
      <c r="S31" s="17">
        <f t="shared" si="9"/>
        <v>-6.0086673258787133</v>
      </c>
      <c r="T31" s="17">
        <f t="shared" si="10"/>
        <v>31.218001466410293</v>
      </c>
    </row>
    <row r="32" spans="2:20" s="2" customFormat="1" x14ac:dyDescent="0.25">
      <c r="B32" s="14" t="s">
        <v>28</v>
      </c>
      <c r="C32" s="17">
        <v>214.694299851643</v>
      </c>
      <c r="D32" s="17">
        <v>357.30147417318847</v>
      </c>
      <c r="E32" s="17">
        <v>374.99409442216052</v>
      </c>
      <c r="F32" s="17">
        <v>357.02518395888461</v>
      </c>
      <c r="G32" s="17">
        <v>399.80475162189316</v>
      </c>
      <c r="H32" s="25"/>
      <c r="I32" s="17"/>
      <c r="J32" s="17"/>
      <c r="K32" s="17"/>
      <c r="L32" s="24"/>
      <c r="M32" s="17">
        <f t="shared" si="3"/>
        <v>142.60717432154547</v>
      </c>
      <c r="N32" s="17">
        <f t="shared" si="4"/>
        <v>17.692620248972048</v>
      </c>
      <c r="O32" s="17">
        <f t="shared" si="5"/>
        <v>-17.968910463275904</v>
      </c>
      <c r="P32" s="24">
        <f t="shared" si="6"/>
        <v>42.77956766300855</v>
      </c>
      <c r="Q32" s="17">
        <f t="shared" si="7"/>
        <v>66.423363088861322</v>
      </c>
      <c r="R32" s="17">
        <f t="shared" si="8"/>
        <v>4.9517344673468244</v>
      </c>
      <c r="S32" s="17">
        <f t="shared" si="9"/>
        <v>-4.7917849188971129</v>
      </c>
      <c r="T32" s="17">
        <f t="shared" si="10"/>
        <v>11.982226908658378</v>
      </c>
    </row>
    <row r="33" spans="1:20" s="2" customFormat="1" x14ac:dyDescent="0.25">
      <c r="B33" s="13" t="s">
        <v>29</v>
      </c>
      <c r="C33" s="3">
        <v>1559.0697700601986</v>
      </c>
      <c r="D33" s="3">
        <v>2070.0456141998993</v>
      </c>
      <c r="E33" s="3">
        <v>2248.8119162511707</v>
      </c>
      <c r="F33" s="3">
        <v>2347.4908224535652</v>
      </c>
      <c r="G33" s="3">
        <v>2392.7628533006355</v>
      </c>
      <c r="H33" s="11">
        <f>+(C33/C$38)*100</f>
        <v>17.382011389356478</v>
      </c>
      <c r="I33" s="4">
        <f t="shared" ref="I33:L33" si="15">+(D33/D$38)*100</f>
        <v>15.365020738802723</v>
      </c>
      <c r="J33" s="4">
        <f t="shared" si="15"/>
        <v>13.784859580155432</v>
      </c>
      <c r="K33" s="4">
        <f t="shared" si="15"/>
        <v>14.635064668062528</v>
      </c>
      <c r="L33" s="12">
        <f t="shared" si="15"/>
        <v>14.730039386940112</v>
      </c>
      <c r="M33" s="4">
        <f t="shared" si="3"/>
        <v>510.97584413970071</v>
      </c>
      <c r="N33" s="4">
        <f t="shared" si="4"/>
        <v>178.7663020512714</v>
      </c>
      <c r="O33" s="4">
        <f t="shared" si="5"/>
        <v>98.678906202394501</v>
      </c>
      <c r="P33" s="12">
        <f t="shared" si="6"/>
        <v>45.272030847070255</v>
      </c>
      <c r="Q33" s="3">
        <f t="shared" si="7"/>
        <v>32.774405222414835</v>
      </c>
      <c r="R33" s="3">
        <f t="shared" si="8"/>
        <v>8.6358629406515277</v>
      </c>
      <c r="S33" s="3">
        <f t="shared" si="9"/>
        <v>4.3880462162836142</v>
      </c>
      <c r="T33" s="3">
        <f t="shared" si="10"/>
        <v>1.9285285554280662</v>
      </c>
    </row>
    <row r="34" spans="1:20" s="2" customFormat="1" ht="18" x14ac:dyDescent="0.25">
      <c r="B34" s="14" t="s">
        <v>37</v>
      </c>
      <c r="C34" s="17">
        <v>182.35250221367099</v>
      </c>
      <c r="D34" s="17">
        <v>383.03930849161969</v>
      </c>
      <c r="E34" s="17">
        <v>373.82955749259042</v>
      </c>
      <c r="F34" s="17">
        <v>405.70945238496211</v>
      </c>
      <c r="G34" s="17">
        <v>398.25069088037827</v>
      </c>
      <c r="H34" s="25"/>
      <c r="I34" s="17"/>
      <c r="J34" s="17"/>
      <c r="K34" s="17"/>
      <c r="L34" s="24"/>
      <c r="M34" s="17">
        <f t="shared" si="3"/>
        <v>200.6868062779487</v>
      </c>
      <c r="N34" s="17">
        <f t="shared" si="4"/>
        <v>-9.2097509990292679</v>
      </c>
      <c r="O34" s="17">
        <f t="shared" si="5"/>
        <v>31.879894892371681</v>
      </c>
      <c r="P34" s="24">
        <f t="shared" si="6"/>
        <v>-7.4587615045838334</v>
      </c>
      <c r="Q34" s="17">
        <f t="shared" si="7"/>
        <v>110.05431998009799</v>
      </c>
      <c r="R34" s="17">
        <f t="shared" si="8"/>
        <v>-2.4043879557157144</v>
      </c>
      <c r="S34" s="17">
        <f t="shared" si="9"/>
        <v>8.5279224859055027</v>
      </c>
      <c r="T34" s="17">
        <f t="shared" si="10"/>
        <v>-1.8384490331042391</v>
      </c>
    </row>
    <row r="35" spans="1:20" s="2" customFormat="1" x14ac:dyDescent="0.25">
      <c r="B35" s="14" t="s">
        <v>30</v>
      </c>
      <c r="C35" s="17">
        <v>432.79532287353692</v>
      </c>
      <c r="D35" s="17">
        <v>541.48081887302806</v>
      </c>
      <c r="E35" s="17">
        <v>574.12008499853891</v>
      </c>
      <c r="F35" s="17">
        <v>565.61330060162277</v>
      </c>
      <c r="G35" s="17">
        <v>589.87114427061772</v>
      </c>
      <c r="H35" s="25"/>
      <c r="I35" s="17"/>
      <c r="J35" s="17"/>
      <c r="K35" s="17"/>
      <c r="L35" s="24"/>
      <c r="M35" s="17">
        <f t="shared" si="3"/>
        <v>108.68549599949114</v>
      </c>
      <c r="N35" s="17">
        <f t="shared" si="4"/>
        <v>32.639266125510858</v>
      </c>
      <c r="O35" s="17">
        <f t="shared" si="5"/>
        <v>-8.5067843969161459</v>
      </c>
      <c r="P35" s="24">
        <f t="shared" si="6"/>
        <v>24.257843668994951</v>
      </c>
      <c r="Q35" s="17">
        <f t="shared" si="7"/>
        <v>25.112446982531079</v>
      </c>
      <c r="R35" s="17">
        <f t="shared" si="8"/>
        <v>6.0277788220536088</v>
      </c>
      <c r="S35" s="17">
        <f t="shared" si="9"/>
        <v>-1.4817082034219053</v>
      </c>
      <c r="T35" s="17">
        <f t="shared" si="10"/>
        <v>4.2887682526547177</v>
      </c>
    </row>
    <row r="36" spans="1:20" s="2" customFormat="1" x14ac:dyDescent="0.25">
      <c r="B36" s="14" t="s">
        <v>31</v>
      </c>
      <c r="C36" s="17">
        <v>943.92194497299079</v>
      </c>
      <c r="D36" s="17">
        <v>1145.5254868352517</v>
      </c>
      <c r="E36" s="17">
        <v>1300.8622737600413</v>
      </c>
      <c r="F36" s="17">
        <v>1376.1680694669803</v>
      </c>
      <c r="G36" s="17">
        <v>1404.6410181496394</v>
      </c>
      <c r="H36" s="25"/>
      <c r="I36" s="17"/>
      <c r="J36" s="17"/>
      <c r="K36" s="17"/>
      <c r="L36" s="24"/>
      <c r="M36" s="17">
        <f t="shared" si="3"/>
        <v>201.60354186226095</v>
      </c>
      <c r="N36" s="17">
        <f t="shared" si="4"/>
        <v>155.33678692478952</v>
      </c>
      <c r="O36" s="17">
        <f t="shared" si="5"/>
        <v>75.30579570693908</v>
      </c>
      <c r="P36" s="24">
        <f t="shared" si="6"/>
        <v>28.47294868265908</v>
      </c>
      <c r="Q36" s="17">
        <f t="shared" si="7"/>
        <v>21.358073401718581</v>
      </c>
      <c r="R36" s="17">
        <f t="shared" si="8"/>
        <v>13.560308234951556</v>
      </c>
      <c r="S36" s="17">
        <f t="shared" si="9"/>
        <v>5.7889138017104269</v>
      </c>
      <c r="T36" s="17">
        <f t="shared" si="10"/>
        <v>2.0690022762762661</v>
      </c>
    </row>
    <row r="37" spans="1:20" s="2" customFormat="1" x14ac:dyDescent="0.25">
      <c r="B37" s="13" t="s">
        <v>32</v>
      </c>
      <c r="C37" s="3">
        <v>1.8009751099999998</v>
      </c>
      <c r="D37" s="3">
        <v>6.4293300609531974</v>
      </c>
      <c r="E37" s="3">
        <v>5.1580552782839959</v>
      </c>
      <c r="F37" s="3">
        <v>5.9897888452174</v>
      </c>
      <c r="G37" s="3">
        <v>9.6852669459813736</v>
      </c>
      <c r="H37" s="11">
        <f>+(C37/C$38)*100</f>
        <v>2.0079005106204324E-2</v>
      </c>
      <c r="I37" s="4">
        <f t="shared" ref="I37:L37" si="16">+(D37/D$38)*100</f>
        <v>4.7722035227390915E-2</v>
      </c>
      <c r="J37" s="4">
        <f t="shared" si="16"/>
        <v>3.1618058942143611E-2</v>
      </c>
      <c r="K37" s="4">
        <f t="shared" si="16"/>
        <v>3.7342402474730099E-2</v>
      </c>
      <c r="L37" s="12">
        <f t="shared" si="16"/>
        <v>5.9623277497199555E-2</v>
      </c>
      <c r="M37" s="4">
        <f t="shared" si="3"/>
        <v>4.6283549509531978</v>
      </c>
      <c r="N37" s="4">
        <f t="shared" si="4"/>
        <v>-1.2712747826692015</v>
      </c>
      <c r="O37" s="4">
        <f t="shared" si="5"/>
        <v>0.83173356693340406</v>
      </c>
      <c r="P37" s="12">
        <f t="shared" si="6"/>
        <v>3.6954781007639737</v>
      </c>
      <c r="Q37" s="3">
        <f t="shared" si="7"/>
        <v>256.99161111411462</v>
      </c>
      <c r="R37" s="3">
        <f t="shared" si="8"/>
        <v>-19.773052100559376</v>
      </c>
      <c r="S37" s="3">
        <f t="shared" si="9"/>
        <v>16.124944810791341</v>
      </c>
      <c r="T37" s="3">
        <f t="shared" si="10"/>
        <v>61.696300091023424</v>
      </c>
    </row>
    <row r="38" spans="1:20" s="2" customFormat="1" x14ac:dyDescent="0.25">
      <c r="B38" s="23" t="s">
        <v>33</v>
      </c>
      <c r="C38" s="8">
        <f>+C37+C33+C27+C24+C19+C16+C9</f>
        <v>8969.4439563816159</v>
      </c>
      <c r="D38" s="8">
        <f>+D37+D33+D27+D24+D19+D16+D9</f>
        <v>13472.455712163275</v>
      </c>
      <c r="E38" s="8">
        <f t="shared" ref="E38:F38" si="17">+E37+E33+E27+E24+E19+E16+E9</f>
        <v>16313.636734381695</v>
      </c>
      <c r="F38" s="8">
        <f t="shared" si="17"/>
        <v>16040.180728250512</v>
      </c>
      <c r="G38" s="9">
        <f>+G37+G33+G27+G24+G19+G16+G9</f>
        <v>16244.103565820045</v>
      </c>
      <c r="H38" s="7">
        <f>SUM(H9:H37)</f>
        <v>100.00000000000003</v>
      </c>
      <c r="I38" s="8">
        <f>SUM(I9:I37)</f>
        <v>100.00000000000001</v>
      </c>
      <c r="J38" s="8">
        <f t="shared" ref="J38:K38" si="18">SUM(J9:J37)</f>
        <v>100</v>
      </c>
      <c r="K38" s="8">
        <f t="shared" si="18"/>
        <v>100.00000000000001</v>
      </c>
      <c r="L38" s="9">
        <f>SUM(L9:L37)</f>
        <v>100.00000000000001</v>
      </c>
      <c r="M38" s="8">
        <f>+D38-C38</f>
        <v>4503.0117557816593</v>
      </c>
      <c r="N38" s="8">
        <f t="shared" si="4"/>
        <v>2841.1810222184195</v>
      </c>
      <c r="O38" s="8">
        <f t="shared" si="5"/>
        <v>-273.45600613118222</v>
      </c>
      <c r="P38" s="9">
        <f t="shared" si="6"/>
        <v>203.92283756953293</v>
      </c>
      <c r="Q38" s="8">
        <f>+(D38/C38-1)*100</f>
        <v>50.203912056085031</v>
      </c>
      <c r="R38" s="8">
        <f t="shared" si="8"/>
        <v>21.088813226925886</v>
      </c>
      <c r="S38" s="8">
        <f t="shared" si="9"/>
        <v>-1.6762418495862574</v>
      </c>
      <c r="T38" s="8">
        <f t="shared" si="10"/>
        <v>1.2713250618827221</v>
      </c>
    </row>
    <row r="39" spans="1:20" s="2" customFormat="1" x14ac:dyDescent="0.25">
      <c r="B39" s="1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2" customFormat="1" ht="17.25" customHeight="1" x14ac:dyDescent="0.25">
      <c r="B40" s="40" t="s">
        <v>43</v>
      </c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</row>
    <row r="41" spans="1:20" s="2" customFormat="1" ht="17.25" customHeight="1" x14ac:dyDescent="0.25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</row>
    <row r="42" spans="1:20" s="2" customFormat="1" ht="15" customHeight="1" x14ac:dyDescent="0.25">
      <c r="B42" s="35" t="s">
        <v>44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</row>
    <row r="43" spans="1:20" s="2" customFormat="1" ht="27.75" customHeight="1" x14ac:dyDescent="0.25">
      <c r="B43" s="35" t="s">
        <v>38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</row>
    <row r="44" spans="1:20" s="2" customFormat="1" x14ac:dyDescent="0.25">
      <c r="B44" s="35" t="s">
        <v>39</v>
      </c>
      <c r="C44" s="35"/>
      <c r="D44" s="35"/>
      <c r="E44" s="35"/>
      <c r="F44" s="35"/>
    </row>
    <row r="45" spans="1:20" s="2" customFormat="1" ht="15" customHeight="1" x14ac:dyDescent="0.25">
      <c r="B45" s="35" t="s">
        <v>40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</row>
    <row r="46" spans="1:20" s="2" customFormat="1" ht="15" customHeight="1" x14ac:dyDescent="0.25">
      <c r="B46" s="35" t="s">
        <v>4</v>
      </c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</row>
    <row r="47" spans="1:20" ht="15" customHeight="1" x14ac:dyDescent="0.25">
      <c r="A47" s="1"/>
      <c r="B47" s="35" t="s">
        <v>41</v>
      </c>
      <c r="C47" s="35"/>
      <c r="D47" s="19"/>
      <c r="E47" s="19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</sheetData>
  <mergeCells count="16">
    <mergeCell ref="B47:C47"/>
    <mergeCell ref="C7:G7"/>
    <mergeCell ref="H7:L7"/>
    <mergeCell ref="M7:P7"/>
    <mergeCell ref="B2:T2"/>
    <mergeCell ref="B3:T3"/>
    <mergeCell ref="B4:T4"/>
    <mergeCell ref="B5:T5"/>
    <mergeCell ref="B40:T40"/>
    <mergeCell ref="B42:T42"/>
    <mergeCell ref="B43:T43"/>
    <mergeCell ref="B44:F44"/>
    <mergeCell ref="B45:T45"/>
    <mergeCell ref="B46:T46"/>
    <mergeCell ref="B7:B8"/>
    <mergeCell ref="Q7:T7"/>
  </mergeCells>
  <pageMargins left="0.7" right="0.7" top="0.75" bottom="0.75" header="0.3" footer="0.3"/>
  <ignoredErrors>
    <ignoredError sqref="C38:L38 N38:P38 R38:T38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2025-10-14T04:31:11Z</dcterms:modified>
</cp:coreProperties>
</file>