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1350" yWindow="870" windowWidth="14775" windowHeight="8775" tabRatio="592"/>
  </bookViews>
  <sheets>
    <sheet name="Portada" sheetId="9" r:id="rId1"/>
    <sheet name="C01" sheetId="33" r:id="rId2"/>
    <sheet name="C02" sheetId="21" r:id="rId3"/>
    <sheet name="C03" sheetId="24" r:id="rId4"/>
    <sheet name="C04" sheetId="5" r:id="rId5"/>
    <sheet name="C05" sheetId="15" r:id="rId6"/>
    <sheet name="C06" sheetId="16" r:id="rId7"/>
  </sheets>
  <externalReferences>
    <externalReference r:id="rId8"/>
    <externalReference r:id="rId9"/>
    <externalReference r:id="rId10"/>
    <externalReference r:id="rId11"/>
  </externalReferences>
  <calcPr calcId="124519" iterate="1" iterateCount="1000"/>
</workbook>
</file>

<file path=xl/calcChain.xml><?xml version="1.0" encoding="utf-8"?>
<calcChain xmlns="http://schemas.openxmlformats.org/spreadsheetml/2006/main">
  <c r="A46" i="33"/>
  <c r="A55" i="15" s="1"/>
  <c r="A96" i="24" l="1"/>
  <c r="A94" i="15"/>
  <c r="S36" i="21"/>
  <c r="A96" i="5"/>
  <c r="A91" i="16"/>
  <c r="A55" i="5"/>
  <c r="A53" i="16"/>
  <c r="A55" i="24"/>
  <c r="R10" i="21"/>
  <c r="P10"/>
  <c r="M10"/>
  <c r="J10"/>
  <c r="G10"/>
  <c r="D10"/>
  <c r="G89" i="16" l="1"/>
  <c r="F89"/>
  <c r="E89"/>
  <c r="D89"/>
  <c r="C89"/>
  <c r="B89"/>
  <c r="G88"/>
  <c r="F88"/>
  <c r="E88"/>
  <c r="D88"/>
  <c r="C88"/>
  <c r="B88"/>
  <c r="G87"/>
  <c r="F87"/>
  <c r="E87"/>
  <c r="D87"/>
  <c r="C87"/>
  <c r="B87"/>
  <c r="G86"/>
  <c r="F86"/>
  <c r="E86"/>
  <c r="D86"/>
  <c r="C86"/>
  <c r="B86"/>
  <c r="G85"/>
  <c r="F85"/>
  <c r="E85"/>
  <c r="D85"/>
  <c r="C85"/>
  <c r="B85"/>
  <c r="G84"/>
  <c r="F84"/>
  <c r="E84"/>
  <c r="D84"/>
  <c r="C84"/>
  <c r="B84"/>
  <c r="G83"/>
  <c r="F83"/>
  <c r="E83"/>
  <c r="D83"/>
  <c r="C83"/>
  <c r="B83"/>
  <c r="G82"/>
  <c r="F82"/>
  <c r="E82"/>
  <c r="D82"/>
  <c r="C82"/>
  <c r="B82"/>
  <c r="G81"/>
  <c r="F81"/>
  <c r="E81"/>
  <c r="D81"/>
  <c r="C81"/>
  <c r="B81"/>
  <c r="G80"/>
  <c r="F80"/>
  <c r="E80"/>
  <c r="D80"/>
  <c r="C80"/>
  <c r="B80"/>
  <c r="G79"/>
  <c r="F79"/>
  <c r="E79"/>
  <c r="D79"/>
  <c r="C79"/>
  <c r="B79"/>
  <c r="G76"/>
  <c r="F76"/>
  <c r="E76"/>
  <c r="D76"/>
  <c r="C76"/>
  <c r="B76"/>
  <c r="G75"/>
  <c r="F75"/>
  <c r="E75"/>
  <c r="D75"/>
  <c r="C75"/>
  <c r="B75"/>
  <c r="G74"/>
  <c r="F74"/>
  <c r="E74"/>
  <c r="D74"/>
  <c r="C74"/>
  <c r="B74"/>
  <c r="G73"/>
  <c r="F73"/>
  <c r="E73"/>
  <c r="D73"/>
  <c r="C73"/>
  <c r="B73"/>
  <c r="G72"/>
  <c r="F72"/>
  <c r="E72"/>
  <c r="D72"/>
  <c r="C72"/>
  <c r="B72"/>
  <c r="G71"/>
  <c r="F71"/>
  <c r="E71"/>
  <c r="D71"/>
  <c r="C71"/>
  <c r="B71"/>
  <c r="G70"/>
  <c r="F70"/>
  <c r="E70"/>
  <c r="D70"/>
  <c r="C70"/>
  <c r="B70"/>
  <c r="G69"/>
  <c r="F69"/>
  <c r="E69"/>
  <c r="D69"/>
  <c r="C69"/>
  <c r="B69"/>
  <c r="G68"/>
  <c r="F68"/>
  <c r="E68"/>
  <c r="D68"/>
  <c r="C68"/>
  <c r="B68"/>
  <c r="G67"/>
  <c r="F67"/>
  <c r="E67"/>
  <c r="D67"/>
  <c r="C67"/>
  <c r="B67"/>
  <c r="G51"/>
  <c r="F51"/>
  <c r="E51"/>
  <c r="D51"/>
  <c r="C51"/>
  <c r="B51"/>
  <c r="G50"/>
  <c r="F50"/>
  <c r="E50"/>
  <c r="D50"/>
  <c r="C50"/>
  <c r="B50"/>
  <c r="G49"/>
  <c r="F49"/>
  <c r="E49"/>
  <c r="D49"/>
  <c r="C49"/>
  <c r="B49"/>
  <c r="G48"/>
  <c r="F48"/>
  <c r="E48"/>
  <c r="D48"/>
  <c r="C48"/>
  <c r="B48"/>
  <c r="G45"/>
  <c r="F45"/>
  <c r="E45"/>
  <c r="D45"/>
  <c r="C45"/>
  <c r="B45"/>
  <c r="G44"/>
  <c r="F44"/>
  <c r="E44"/>
  <c r="D44"/>
  <c r="C44"/>
  <c r="B44"/>
  <c r="G43"/>
  <c r="F43"/>
  <c r="E43"/>
  <c r="D43"/>
  <c r="C43"/>
  <c r="B43"/>
  <c r="G42"/>
  <c r="F42"/>
  <c r="E42"/>
  <c r="D42"/>
  <c r="C42"/>
  <c r="B42"/>
  <c r="G41"/>
  <c r="F41"/>
  <c r="E41"/>
  <c r="D41"/>
  <c r="C41"/>
  <c r="B41"/>
  <c r="G40"/>
  <c r="F40"/>
  <c r="E40"/>
  <c r="D40"/>
  <c r="C40"/>
  <c r="B40"/>
  <c r="G39"/>
  <c r="F39"/>
  <c r="E39"/>
  <c r="D39"/>
  <c r="C39"/>
  <c r="B39"/>
  <c r="G38"/>
  <c r="F38"/>
  <c r="E38"/>
  <c r="D38"/>
  <c r="C38"/>
  <c r="B38"/>
  <c r="G35"/>
  <c r="F35"/>
  <c r="E35"/>
  <c r="D35"/>
  <c r="C35"/>
  <c r="B35"/>
  <c r="G34"/>
  <c r="F34"/>
  <c r="E34"/>
  <c r="D34"/>
  <c r="C34"/>
  <c r="B34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5"/>
  <c r="F25"/>
  <c r="E25"/>
  <c r="D25"/>
  <c r="C25"/>
  <c r="B25"/>
  <c r="G24"/>
  <c r="F24"/>
  <c r="E24"/>
  <c r="D24"/>
  <c r="C24"/>
  <c r="B24"/>
  <c r="G23"/>
  <c r="F23"/>
  <c r="E23"/>
  <c r="D23"/>
  <c r="C23"/>
  <c r="B23"/>
  <c r="G20"/>
  <c r="F20"/>
  <c r="E20"/>
  <c r="D20"/>
  <c r="C20"/>
  <c r="B20"/>
  <c r="G19"/>
  <c r="F19"/>
  <c r="E19"/>
  <c r="D19"/>
  <c r="C19"/>
  <c r="B19"/>
  <c r="G18"/>
  <c r="F18"/>
  <c r="E18"/>
  <c r="D18"/>
  <c r="C18"/>
  <c r="B18"/>
  <c r="G17"/>
  <c r="F17"/>
  <c r="E17"/>
  <c r="D17"/>
  <c r="C17"/>
  <c r="B17"/>
  <c r="G16"/>
  <c r="F16"/>
  <c r="E16"/>
  <c r="D16"/>
  <c r="C16"/>
  <c r="B16"/>
  <c r="G13"/>
  <c r="F13"/>
  <c r="E13"/>
  <c r="D13"/>
  <c r="C13"/>
  <c r="B13"/>
  <c r="G12"/>
  <c r="F12"/>
  <c r="E12"/>
  <c r="D12"/>
  <c r="C12"/>
  <c r="B12"/>
  <c r="G11"/>
  <c r="F11"/>
  <c r="E11"/>
  <c r="D11"/>
  <c r="C11"/>
  <c r="B11"/>
  <c r="G10"/>
  <c r="F10"/>
  <c r="E10"/>
  <c r="D10"/>
  <c r="C10"/>
  <c r="B10"/>
  <c r="G9"/>
  <c r="F9"/>
  <c r="E9"/>
  <c r="D9"/>
  <c r="C9"/>
  <c r="B9"/>
  <c r="G6"/>
  <c r="F6"/>
  <c r="E6"/>
  <c r="D6"/>
  <c r="C6"/>
  <c r="B6"/>
  <c r="G92" i="15"/>
  <c r="F92"/>
  <c r="E92"/>
  <c r="D92"/>
  <c r="C92"/>
  <c r="B92"/>
  <c r="G91"/>
  <c r="F91"/>
  <c r="E91"/>
  <c r="D91"/>
  <c r="C91"/>
  <c r="B91"/>
  <c r="G90"/>
  <c r="F90"/>
  <c r="E90"/>
  <c r="D90"/>
  <c r="C90"/>
  <c r="B90"/>
  <c r="G89"/>
  <c r="F89"/>
  <c r="E89"/>
  <c r="D89"/>
  <c r="C89"/>
  <c r="B89"/>
  <c r="G88"/>
  <c r="F88"/>
  <c r="E88"/>
  <c r="D88"/>
  <c r="C88"/>
  <c r="B88"/>
  <c r="G87"/>
  <c r="F87"/>
  <c r="E87"/>
  <c r="D87"/>
  <c r="C87"/>
  <c r="B87"/>
  <c r="G86"/>
  <c r="F86"/>
  <c r="E86"/>
  <c r="D86"/>
  <c r="C86"/>
  <c r="B86"/>
  <c r="G85"/>
  <c r="F85"/>
  <c r="E85"/>
  <c r="D85"/>
  <c r="C85"/>
  <c r="B85"/>
  <c r="G84"/>
  <c r="F84"/>
  <c r="E84"/>
  <c r="D84"/>
  <c r="C84"/>
  <c r="B84"/>
  <c r="G83"/>
  <c r="F83"/>
  <c r="E83"/>
  <c r="D83"/>
  <c r="C83"/>
  <c r="B83"/>
  <c r="G82"/>
  <c r="F82"/>
  <c r="E82"/>
  <c r="D82"/>
  <c r="C82"/>
  <c r="B82"/>
  <c r="G79"/>
  <c r="F79"/>
  <c r="E79"/>
  <c r="D79"/>
  <c r="C79"/>
  <c r="B79"/>
  <c r="G78"/>
  <c r="F78"/>
  <c r="E78"/>
  <c r="D78"/>
  <c r="C78"/>
  <c r="B78"/>
  <c r="G77"/>
  <c r="F77"/>
  <c r="E77"/>
  <c r="D77"/>
  <c r="C77"/>
  <c r="B77"/>
  <c r="G76"/>
  <c r="F76"/>
  <c r="E76"/>
  <c r="D76"/>
  <c r="C76"/>
  <c r="B76"/>
  <c r="G75"/>
  <c r="F75"/>
  <c r="E75"/>
  <c r="D75"/>
  <c r="C75"/>
  <c r="B75"/>
  <c r="G74"/>
  <c r="F74"/>
  <c r="E74"/>
  <c r="D74"/>
  <c r="C74"/>
  <c r="B74"/>
  <c r="G73"/>
  <c r="F73"/>
  <c r="E73"/>
  <c r="D73"/>
  <c r="C73"/>
  <c r="B73"/>
  <c r="G72"/>
  <c r="F72"/>
  <c r="E72"/>
  <c r="D72"/>
  <c r="C72"/>
  <c r="B72"/>
  <c r="G71"/>
  <c r="F71"/>
  <c r="E71"/>
  <c r="D71"/>
  <c r="C71"/>
  <c r="B71"/>
  <c r="G70"/>
  <c r="F70"/>
  <c r="E70"/>
  <c r="D70"/>
  <c r="C70"/>
  <c r="B70"/>
  <c r="G53"/>
  <c r="F53"/>
  <c r="E53"/>
  <c r="D53"/>
  <c r="C53"/>
  <c r="B53"/>
  <c r="G52"/>
  <c r="F52"/>
  <c r="E52"/>
  <c r="D52"/>
  <c r="C52"/>
  <c r="B52"/>
  <c r="G51"/>
  <c r="F51"/>
  <c r="E51"/>
  <c r="D51"/>
  <c r="C51"/>
  <c r="B51"/>
  <c r="G50"/>
  <c r="F50"/>
  <c r="E50"/>
  <c r="D50"/>
  <c r="C50"/>
  <c r="B50"/>
  <c r="G47"/>
  <c r="F47"/>
  <c r="E47"/>
  <c r="D47"/>
  <c r="C47"/>
  <c r="B47"/>
  <c r="G46"/>
  <c r="F46"/>
  <c r="E46"/>
  <c r="D46"/>
  <c r="C46"/>
  <c r="B46"/>
  <c r="G45"/>
  <c r="F45"/>
  <c r="E45"/>
  <c r="D45"/>
  <c r="C45"/>
  <c r="B45"/>
  <c r="G44"/>
  <c r="F44"/>
  <c r="E44"/>
  <c r="D44"/>
  <c r="C44"/>
  <c r="B44"/>
  <c r="G43"/>
  <c r="F43"/>
  <c r="E43"/>
  <c r="D43"/>
  <c r="C43"/>
  <c r="B43"/>
  <c r="G42"/>
  <c r="F42"/>
  <c r="E42"/>
  <c r="D42"/>
  <c r="C42"/>
  <c r="B42"/>
  <c r="G41"/>
  <c r="F41"/>
  <c r="E41"/>
  <c r="D41"/>
  <c r="C41"/>
  <c r="B41"/>
  <c r="G40"/>
  <c r="F40"/>
  <c r="E40"/>
  <c r="D40"/>
  <c r="C40"/>
  <c r="B40"/>
  <c r="G37"/>
  <c r="F37"/>
  <c r="E37"/>
  <c r="D37"/>
  <c r="C37"/>
  <c r="B37"/>
  <c r="G36"/>
  <c r="F36"/>
  <c r="E36"/>
  <c r="D36"/>
  <c r="C36"/>
  <c r="B36"/>
  <c r="G33"/>
  <c r="F33"/>
  <c r="E33"/>
  <c r="D33"/>
  <c r="C33"/>
  <c r="B33"/>
  <c r="G32"/>
  <c r="F32"/>
  <c r="E32"/>
  <c r="D32"/>
  <c r="C32"/>
  <c r="B32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5"/>
  <c r="F25"/>
  <c r="E25"/>
  <c r="D25"/>
  <c r="C25"/>
  <c r="B25"/>
  <c r="G22"/>
  <c r="F22"/>
  <c r="E22"/>
  <c r="D22"/>
  <c r="C22"/>
  <c r="B22"/>
  <c r="G21"/>
  <c r="F21"/>
  <c r="E21"/>
  <c r="D21"/>
  <c r="C21"/>
  <c r="B21"/>
  <c r="G20"/>
  <c r="F20"/>
  <c r="E20"/>
  <c r="D20"/>
  <c r="C20"/>
  <c r="B20"/>
  <c r="G19"/>
  <c r="F19"/>
  <c r="E19"/>
  <c r="D19"/>
  <c r="C19"/>
  <c r="B19"/>
  <c r="G18"/>
  <c r="F18"/>
  <c r="E18"/>
  <c r="D18"/>
  <c r="C18"/>
  <c r="B18"/>
  <c r="G15"/>
  <c r="F15"/>
  <c r="E15"/>
  <c r="D15"/>
  <c r="C15"/>
  <c r="B15"/>
  <c r="G14"/>
  <c r="F14"/>
  <c r="E14"/>
  <c r="D14"/>
  <c r="C14"/>
  <c r="B14"/>
  <c r="G13"/>
  <c r="F13"/>
  <c r="E13"/>
  <c r="D13"/>
  <c r="C13"/>
  <c r="B13"/>
  <c r="G12"/>
  <c r="F12"/>
  <c r="E12"/>
  <c r="D12"/>
  <c r="C12"/>
  <c r="B12"/>
  <c r="G11"/>
  <c r="F11"/>
  <c r="E11"/>
  <c r="D11"/>
  <c r="C11"/>
  <c r="B11"/>
  <c r="G8"/>
  <c r="F8"/>
  <c r="E8"/>
  <c r="D8"/>
  <c r="C8"/>
  <c r="B8"/>
  <c r="N8" i="5" l="1"/>
  <c r="L8"/>
  <c r="L69" s="1"/>
  <c r="J8"/>
  <c r="H8"/>
  <c r="H69" s="1"/>
  <c r="D8"/>
  <c r="N8" i="24"/>
  <c r="P8" i="5" s="1"/>
  <c r="L8" i="24"/>
  <c r="L69" s="1"/>
  <c r="J8"/>
  <c r="H8"/>
  <c r="H69" s="1"/>
  <c r="F8"/>
  <c r="B8"/>
  <c r="B8" i="5" s="1"/>
  <c r="S2" i="21"/>
  <c r="S1"/>
  <c r="P23" i="5"/>
  <c r="R23" s="1"/>
  <c r="I89" i="16"/>
  <c r="I88"/>
  <c r="I87"/>
  <c r="I86"/>
  <c r="H86"/>
  <c r="I85"/>
  <c r="I84"/>
  <c r="I83"/>
  <c r="I82"/>
  <c r="I81"/>
  <c r="I80"/>
  <c r="I79"/>
  <c r="I78"/>
  <c r="H78"/>
  <c r="I76"/>
  <c r="I75"/>
  <c r="I74"/>
  <c r="I73"/>
  <c r="I72"/>
  <c r="I71"/>
  <c r="I70"/>
  <c r="I69"/>
  <c r="H69"/>
  <c r="I68"/>
  <c r="I67"/>
  <c r="I66"/>
  <c r="H66"/>
  <c r="I51"/>
  <c r="I50"/>
  <c r="I49"/>
  <c r="H49"/>
  <c r="I48"/>
  <c r="I47"/>
  <c r="H47"/>
  <c r="I45"/>
  <c r="I44"/>
  <c r="I43"/>
  <c r="I42"/>
  <c r="I41"/>
  <c r="I40"/>
  <c r="I39"/>
  <c r="I37"/>
  <c r="I34"/>
  <c r="H34"/>
  <c r="I33"/>
  <c r="H33"/>
  <c r="I31"/>
  <c r="I30"/>
  <c r="I29"/>
  <c r="H29"/>
  <c r="I28"/>
  <c r="I27"/>
  <c r="I26"/>
  <c r="I25"/>
  <c r="I24"/>
  <c r="I23"/>
  <c r="I22"/>
  <c r="H22"/>
  <c r="I19"/>
  <c r="I18"/>
  <c r="I17"/>
  <c r="H17"/>
  <c r="I15"/>
  <c r="H15"/>
  <c r="I13"/>
  <c r="H13"/>
  <c r="I12"/>
  <c r="I11"/>
  <c r="I10"/>
  <c r="I6"/>
  <c r="I64" s="1"/>
  <c r="H6"/>
  <c r="H64" s="1"/>
  <c r="F64"/>
  <c r="E64"/>
  <c r="D64"/>
  <c r="B64"/>
  <c r="G67" i="15"/>
  <c r="F67"/>
  <c r="E67"/>
  <c r="B67"/>
  <c r="N94" i="5"/>
  <c r="L94"/>
  <c r="J94"/>
  <c r="H94"/>
  <c r="N93"/>
  <c r="L93"/>
  <c r="J93"/>
  <c r="H93"/>
  <c r="N92"/>
  <c r="L92"/>
  <c r="J92"/>
  <c r="H92"/>
  <c r="N91"/>
  <c r="L91"/>
  <c r="J91"/>
  <c r="H91"/>
  <c r="N90"/>
  <c r="L90"/>
  <c r="J90"/>
  <c r="H90"/>
  <c r="N89"/>
  <c r="L89"/>
  <c r="J89"/>
  <c r="H89"/>
  <c r="N88"/>
  <c r="L88"/>
  <c r="J88"/>
  <c r="H88"/>
  <c r="N87"/>
  <c r="L87"/>
  <c r="J87"/>
  <c r="H87"/>
  <c r="N86"/>
  <c r="L86"/>
  <c r="J86"/>
  <c r="H86"/>
  <c r="N85"/>
  <c r="L85"/>
  <c r="J85"/>
  <c r="H85"/>
  <c r="N84"/>
  <c r="L84"/>
  <c r="J84"/>
  <c r="H84"/>
  <c r="N81"/>
  <c r="L81"/>
  <c r="J81"/>
  <c r="H81"/>
  <c r="N80"/>
  <c r="L80"/>
  <c r="J80"/>
  <c r="H80"/>
  <c r="N79"/>
  <c r="L79"/>
  <c r="J79"/>
  <c r="H79"/>
  <c r="N78"/>
  <c r="L78"/>
  <c r="J78"/>
  <c r="H78"/>
  <c r="N77"/>
  <c r="L77"/>
  <c r="J77"/>
  <c r="H77"/>
  <c r="N76"/>
  <c r="L76"/>
  <c r="J76"/>
  <c r="H76"/>
  <c r="N75"/>
  <c r="L75"/>
  <c r="J75"/>
  <c r="H75"/>
  <c r="N74"/>
  <c r="L74"/>
  <c r="J74"/>
  <c r="H74"/>
  <c r="N73"/>
  <c r="L73"/>
  <c r="J73"/>
  <c r="H73"/>
  <c r="N72"/>
  <c r="L72"/>
  <c r="J72"/>
  <c r="H72"/>
  <c r="D94"/>
  <c r="D93"/>
  <c r="D92"/>
  <c r="D91"/>
  <c r="D90"/>
  <c r="D89"/>
  <c r="D88"/>
  <c r="D87"/>
  <c r="D86"/>
  <c r="D85"/>
  <c r="D84"/>
  <c r="D81"/>
  <c r="D80"/>
  <c r="D79"/>
  <c r="D78"/>
  <c r="D77"/>
  <c r="D76"/>
  <c r="D75"/>
  <c r="D74"/>
  <c r="D73"/>
  <c r="D72"/>
  <c r="N53"/>
  <c r="L53"/>
  <c r="J53"/>
  <c r="H53"/>
  <c r="N52"/>
  <c r="L52"/>
  <c r="J52"/>
  <c r="H52"/>
  <c r="N51"/>
  <c r="L51"/>
  <c r="J51"/>
  <c r="H51"/>
  <c r="N50"/>
  <c r="L50"/>
  <c r="J50"/>
  <c r="H50"/>
  <c r="N47"/>
  <c r="L47"/>
  <c r="J47"/>
  <c r="H47"/>
  <c r="N46"/>
  <c r="L46"/>
  <c r="J46"/>
  <c r="H46"/>
  <c r="N45"/>
  <c r="L45"/>
  <c r="J45"/>
  <c r="H45"/>
  <c r="N44"/>
  <c r="L44"/>
  <c r="J44"/>
  <c r="H44"/>
  <c r="N43"/>
  <c r="L43"/>
  <c r="J43"/>
  <c r="H43"/>
  <c r="N42"/>
  <c r="L42"/>
  <c r="J42"/>
  <c r="H42"/>
  <c r="N41"/>
  <c r="L41"/>
  <c r="J41"/>
  <c r="H41"/>
  <c r="N39"/>
  <c r="L39"/>
  <c r="J39"/>
  <c r="H39"/>
  <c r="N37"/>
  <c r="L37"/>
  <c r="J37"/>
  <c r="H37"/>
  <c r="N36"/>
  <c r="L36"/>
  <c r="J36"/>
  <c r="H36"/>
  <c r="N33"/>
  <c r="L33"/>
  <c r="J33"/>
  <c r="H33"/>
  <c r="N32"/>
  <c r="L32"/>
  <c r="J32"/>
  <c r="H32"/>
  <c r="N31"/>
  <c r="L31"/>
  <c r="J31"/>
  <c r="H31"/>
  <c r="N30"/>
  <c r="L30"/>
  <c r="J30"/>
  <c r="H30"/>
  <c r="N29"/>
  <c r="L29"/>
  <c r="J29"/>
  <c r="H29"/>
  <c r="N28"/>
  <c r="L28"/>
  <c r="J28"/>
  <c r="H28"/>
  <c r="N27"/>
  <c r="L27"/>
  <c r="J27"/>
  <c r="H27"/>
  <c r="N26"/>
  <c r="L26"/>
  <c r="J26"/>
  <c r="H26"/>
  <c r="N25"/>
  <c r="L25"/>
  <c r="J25"/>
  <c r="H25"/>
  <c r="N22"/>
  <c r="L22"/>
  <c r="J22"/>
  <c r="H22"/>
  <c r="N21"/>
  <c r="L21"/>
  <c r="J21"/>
  <c r="H21"/>
  <c r="N20"/>
  <c r="L20"/>
  <c r="J20"/>
  <c r="H20"/>
  <c r="N19"/>
  <c r="L19"/>
  <c r="J19"/>
  <c r="H19"/>
  <c r="N18"/>
  <c r="L18"/>
  <c r="J18"/>
  <c r="H18"/>
  <c r="N15"/>
  <c r="L15"/>
  <c r="J15"/>
  <c r="H15"/>
  <c r="N14"/>
  <c r="L14"/>
  <c r="J14"/>
  <c r="H14"/>
  <c r="N13"/>
  <c r="L13"/>
  <c r="J13"/>
  <c r="H13"/>
  <c r="N12"/>
  <c r="L12"/>
  <c r="J12"/>
  <c r="H12"/>
  <c r="D53"/>
  <c r="D52"/>
  <c r="D51"/>
  <c r="D50"/>
  <c r="D47"/>
  <c r="D46"/>
  <c r="D45"/>
  <c r="D44"/>
  <c r="D43"/>
  <c r="D42"/>
  <c r="D41"/>
  <c r="D39"/>
  <c r="D37"/>
  <c r="D36"/>
  <c r="D33"/>
  <c r="D32"/>
  <c r="D31"/>
  <c r="D30"/>
  <c r="D29"/>
  <c r="D28"/>
  <c r="D27"/>
  <c r="D26"/>
  <c r="D25"/>
  <c r="D22"/>
  <c r="D21"/>
  <c r="D20"/>
  <c r="D19"/>
  <c r="D18"/>
  <c r="D15"/>
  <c r="D14"/>
  <c r="D13"/>
  <c r="D12"/>
  <c r="N94" i="24"/>
  <c r="P94" i="5" s="1"/>
  <c r="L94" i="24"/>
  <c r="J94"/>
  <c r="H94"/>
  <c r="F94"/>
  <c r="N93"/>
  <c r="P93" i="5" s="1"/>
  <c r="L93" i="24"/>
  <c r="J93"/>
  <c r="H93"/>
  <c r="F93"/>
  <c r="N92"/>
  <c r="P92" i="5" s="1"/>
  <c r="L92" i="24"/>
  <c r="J92"/>
  <c r="H92"/>
  <c r="F92"/>
  <c r="N91"/>
  <c r="P91" i="5" s="1"/>
  <c r="L91" i="24"/>
  <c r="J91"/>
  <c r="H91"/>
  <c r="F91"/>
  <c r="N90"/>
  <c r="P90" i="5" s="1"/>
  <c r="L90" i="24"/>
  <c r="J90"/>
  <c r="H90"/>
  <c r="F90"/>
  <c r="N89"/>
  <c r="P89" i="5" s="1"/>
  <c r="L89" i="24"/>
  <c r="J89"/>
  <c r="H89"/>
  <c r="F89"/>
  <c r="N88"/>
  <c r="P88" i="5" s="1"/>
  <c r="L88" i="24"/>
  <c r="J88"/>
  <c r="H88"/>
  <c r="F88"/>
  <c r="N87"/>
  <c r="P87" i="5" s="1"/>
  <c r="L87" i="24"/>
  <c r="J87"/>
  <c r="H87"/>
  <c r="F87"/>
  <c r="N86"/>
  <c r="P86" i="5" s="1"/>
  <c r="L86" i="24"/>
  <c r="J86"/>
  <c r="H86"/>
  <c r="F86"/>
  <c r="N85"/>
  <c r="P85" i="5" s="1"/>
  <c r="L85" i="24"/>
  <c r="J85"/>
  <c r="H85"/>
  <c r="F85"/>
  <c r="N84"/>
  <c r="P84" i="5" s="1"/>
  <c r="L84" i="24"/>
  <c r="J84"/>
  <c r="H84"/>
  <c r="F84"/>
  <c r="N81"/>
  <c r="P81" i="5" s="1"/>
  <c r="L81" i="24"/>
  <c r="J81"/>
  <c r="H81"/>
  <c r="F81"/>
  <c r="N80"/>
  <c r="P80" i="5" s="1"/>
  <c r="L80" i="24"/>
  <c r="J80"/>
  <c r="H80"/>
  <c r="F80"/>
  <c r="N79"/>
  <c r="P79" i="5" s="1"/>
  <c r="L79" i="24"/>
  <c r="J79"/>
  <c r="H79"/>
  <c r="F79"/>
  <c r="N78"/>
  <c r="P78" i="5" s="1"/>
  <c r="L78" i="24"/>
  <c r="J78"/>
  <c r="H78"/>
  <c r="F78"/>
  <c r="N77"/>
  <c r="P77" i="5" s="1"/>
  <c r="L77" i="24"/>
  <c r="J77"/>
  <c r="H77"/>
  <c r="F77"/>
  <c r="N76"/>
  <c r="P76" i="5" s="1"/>
  <c r="L76" i="24"/>
  <c r="J76"/>
  <c r="H76"/>
  <c r="F76"/>
  <c r="N75"/>
  <c r="P75" i="5" s="1"/>
  <c r="L75" i="24"/>
  <c r="J75"/>
  <c r="H75"/>
  <c r="F75"/>
  <c r="N74"/>
  <c r="P74" i="5" s="1"/>
  <c r="L74" i="24"/>
  <c r="J74"/>
  <c r="H74"/>
  <c r="F74"/>
  <c r="N73"/>
  <c r="P73" i="5" s="1"/>
  <c r="L73" i="24"/>
  <c r="J73"/>
  <c r="H73"/>
  <c r="F73"/>
  <c r="N72"/>
  <c r="P72" i="5" s="1"/>
  <c r="L72" i="24"/>
  <c r="J72"/>
  <c r="H72"/>
  <c r="F72"/>
  <c r="B94"/>
  <c r="B94" i="5" s="1"/>
  <c r="B93" i="24"/>
  <c r="B93" i="5" s="1"/>
  <c r="B92" i="24"/>
  <c r="B92" i="5" s="1"/>
  <c r="B91" i="24"/>
  <c r="B91" i="5" s="1"/>
  <c r="B90" i="24"/>
  <c r="B90" i="5" s="1"/>
  <c r="B89" i="24"/>
  <c r="B89" i="5" s="1"/>
  <c r="B88" i="24"/>
  <c r="B88" i="5" s="1"/>
  <c r="B87" i="24"/>
  <c r="B87" i="5" s="1"/>
  <c r="B86" i="24"/>
  <c r="B86" i="5" s="1"/>
  <c r="B85" i="24"/>
  <c r="B85" i="5" s="1"/>
  <c r="B84" i="24"/>
  <c r="B84" i="5" s="1"/>
  <c r="B81" i="24"/>
  <c r="B81" i="5" s="1"/>
  <c r="B80" i="24"/>
  <c r="B80" i="5" s="1"/>
  <c r="B79" i="24"/>
  <c r="B79" i="5" s="1"/>
  <c r="B78" i="24"/>
  <c r="B78" i="5" s="1"/>
  <c r="B77" i="24"/>
  <c r="B77" i="5" s="1"/>
  <c r="B76" i="24"/>
  <c r="B76" i="5" s="1"/>
  <c r="B75" i="24"/>
  <c r="B75" i="5" s="1"/>
  <c r="B74" i="24"/>
  <c r="B74" i="5" s="1"/>
  <c r="B73" i="24"/>
  <c r="B73" i="5" s="1"/>
  <c r="B72" i="24"/>
  <c r="B72" i="5" s="1"/>
  <c r="N53" i="24"/>
  <c r="P53" i="5" s="1"/>
  <c r="L53" i="24"/>
  <c r="J53"/>
  <c r="H53"/>
  <c r="F53"/>
  <c r="N52"/>
  <c r="P52" i="5" s="1"/>
  <c r="L52" i="24"/>
  <c r="J52"/>
  <c r="K52" s="1"/>
  <c r="H52"/>
  <c r="F52"/>
  <c r="N51"/>
  <c r="P51" i="5" s="1"/>
  <c r="L51" i="24"/>
  <c r="J51"/>
  <c r="H51"/>
  <c r="F51"/>
  <c r="N50"/>
  <c r="P50" i="5" s="1"/>
  <c r="L50" i="24"/>
  <c r="J50"/>
  <c r="H50"/>
  <c r="F50"/>
  <c r="N47"/>
  <c r="P47" i="5" s="1"/>
  <c r="L47" i="24"/>
  <c r="J47"/>
  <c r="H47"/>
  <c r="F47"/>
  <c r="N46"/>
  <c r="P46" i="5" s="1"/>
  <c r="L46" i="24"/>
  <c r="J46"/>
  <c r="K46" s="1"/>
  <c r="H46"/>
  <c r="I46" s="1"/>
  <c r="F46"/>
  <c r="N45"/>
  <c r="P45" i="5" s="1"/>
  <c r="L45" i="24"/>
  <c r="J45"/>
  <c r="H45"/>
  <c r="F45"/>
  <c r="N44"/>
  <c r="P44" i="5" s="1"/>
  <c r="L44" i="24"/>
  <c r="J44"/>
  <c r="H44"/>
  <c r="F44"/>
  <c r="N43"/>
  <c r="P43" i="5" s="1"/>
  <c r="L43" i="24"/>
  <c r="J43"/>
  <c r="H43"/>
  <c r="F43"/>
  <c r="N42"/>
  <c r="P42" i="5" s="1"/>
  <c r="L42" i="24"/>
  <c r="J42"/>
  <c r="K42" s="1"/>
  <c r="H42"/>
  <c r="F42"/>
  <c r="N41"/>
  <c r="P41" i="5" s="1"/>
  <c r="L41" i="24"/>
  <c r="J41"/>
  <c r="H41"/>
  <c r="F41"/>
  <c r="N39"/>
  <c r="P39" i="5" s="1"/>
  <c r="L39" i="24"/>
  <c r="J39"/>
  <c r="H39"/>
  <c r="F39"/>
  <c r="N37"/>
  <c r="P37" i="5" s="1"/>
  <c r="L37" i="24"/>
  <c r="J37"/>
  <c r="H37"/>
  <c r="F37"/>
  <c r="N36"/>
  <c r="P36" i="5" s="1"/>
  <c r="L36" i="24"/>
  <c r="J36"/>
  <c r="K36" s="1"/>
  <c r="H36"/>
  <c r="I36" s="1"/>
  <c r="F36"/>
  <c r="G36" s="1"/>
  <c r="N33"/>
  <c r="P33" i="5" s="1"/>
  <c r="L33" i="24"/>
  <c r="J33"/>
  <c r="H33"/>
  <c r="F33"/>
  <c r="N32"/>
  <c r="P32" i="5" s="1"/>
  <c r="L32" i="24"/>
  <c r="J32"/>
  <c r="H32"/>
  <c r="F32"/>
  <c r="N31"/>
  <c r="P31" i="5" s="1"/>
  <c r="L31" i="24"/>
  <c r="J31"/>
  <c r="H31"/>
  <c r="F31"/>
  <c r="N30"/>
  <c r="P30" i="5" s="1"/>
  <c r="L30" i="24"/>
  <c r="J30"/>
  <c r="K30" s="1"/>
  <c r="H30"/>
  <c r="I30" s="1"/>
  <c r="F30"/>
  <c r="N29"/>
  <c r="P29" i="5" s="1"/>
  <c r="L29" i="24"/>
  <c r="J29"/>
  <c r="H29"/>
  <c r="F29"/>
  <c r="N28"/>
  <c r="P28" i="5" s="1"/>
  <c r="L28" i="24"/>
  <c r="J28"/>
  <c r="H28"/>
  <c r="F28"/>
  <c r="N27"/>
  <c r="P27" i="5" s="1"/>
  <c r="L27" i="24"/>
  <c r="J27"/>
  <c r="H27"/>
  <c r="F27"/>
  <c r="N26"/>
  <c r="P26" i="5" s="1"/>
  <c r="L26" i="24"/>
  <c r="J26"/>
  <c r="K26" s="1"/>
  <c r="H26"/>
  <c r="F26"/>
  <c r="G26" s="1"/>
  <c r="N25"/>
  <c r="P25" i="5" s="1"/>
  <c r="L25" i="24"/>
  <c r="J25"/>
  <c r="H25"/>
  <c r="F25"/>
  <c r="N22"/>
  <c r="P22" i="5" s="1"/>
  <c r="L22" i="24"/>
  <c r="J22"/>
  <c r="H22"/>
  <c r="F22"/>
  <c r="N21"/>
  <c r="P21" i="5" s="1"/>
  <c r="L21" i="24"/>
  <c r="J21"/>
  <c r="H21"/>
  <c r="F21"/>
  <c r="N20"/>
  <c r="P20" i="5" s="1"/>
  <c r="L20" i="24"/>
  <c r="J20"/>
  <c r="K20" s="1"/>
  <c r="H20"/>
  <c r="I20" s="1"/>
  <c r="F20"/>
  <c r="N19"/>
  <c r="P19" i="5" s="1"/>
  <c r="L19" i="24"/>
  <c r="J19"/>
  <c r="H19"/>
  <c r="F19"/>
  <c r="N18"/>
  <c r="P18" i="5" s="1"/>
  <c r="L18" i="24"/>
  <c r="J18"/>
  <c r="H18"/>
  <c r="F18"/>
  <c r="N15"/>
  <c r="P15" i="5" s="1"/>
  <c r="L15" i="24"/>
  <c r="J15"/>
  <c r="H15"/>
  <c r="F15"/>
  <c r="N14"/>
  <c r="P14" i="5" s="1"/>
  <c r="L14" i="24"/>
  <c r="J14"/>
  <c r="K14" s="1"/>
  <c r="H14"/>
  <c r="I14" s="1"/>
  <c r="F14"/>
  <c r="G14" s="1"/>
  <c r="N13"/>
  <c r="P13" i="5" s="1"/>
  <c r="L13" i="24"/>
  <c r="J13"/>
  <c r="H13"/>
  <c r="F13"/>
  <c r="N12"/>
  <c r="P12" i="5" s="1"/>
  <c r="L12" i="24"/>
  <c r="J12"/>
  <c r="H12"/>
  <c r="F12"/>
  <c r="B53"/>
  <c r="B52"/>
  <c r="B51"/>
  <c r="B51" i="5" s="1"/>
  <c r="B50" i="24"/>
  <c r="B50" i="5" s="1"/>
  <c r="B47" i="24"/>
  <c r="B47" i="5" s="1"/>
  <c r="B46" i="24"/>
  <c r="B46" i="5" s="1"/>
  <c r="B45" i="24"/>
  <c r="B45" i="5" s="1"/>
  <c r="B44" i="24"/>
  <c r="B43"/>
  <c r="B42"/>
  <c r="B42" i="5" s="1"/>
  <c r="B41" i="24"/>
  <c r="B39"/>
  <c r="B37"/>
  <c r="B37" i="5" s="1"/>
  <c r="B36" i="24"/>
  <c r="B36" i="5" s="1"/>
  <c r="B33" i="24"/>
  <c r="B33" i="5" s="1"/>
  <c r="B32" i="24"/>
  <c r="B32" i="5" s="1"/>
  <c r="B31" i="24"/>
  <c r="B31" i="5" s="1"/>
  <c r="B30" i="24"/>
  <c r="B30" i="5" s="1"/>
  <c r="B29" i="24"/>
  <c r="C29" s="1"/>
  <c r="B28"/>
  <c r="B28" i="5" s="1"/>
  <c r="B27" i="24"/>
  <c r="B27" i="5" s="1"/>
  <c r="B26" i="24"/>
  <c r="B26" i="5" s="1"/>
  <c r="B25" i="24"/>
  <c r="B22"/>
  <c r="B22" i="5" s="1"/>
  <c r="B21" i="24"/>
  <c r="B21" i="5" s="1"/>
  <c r="B20" i="24"/>
  <c r="B20" i="5" s="1"/>
  <c r="B19" i="24"/>
  <c r="B18"/>
  <c r="B15"/>
  <c r="B14"/>
  <c r="B13"/>
  <c r="B13" i="5" s="1"/>
  <c r="B12" i="24"/>
  <c r="B12" i="5" s="1"/>
  <c r="R43" i="21"/>
  <c r="P43"/>
  <c r="N43"/>
  <c r="K43"/>
  <c r="J43"/>
  <c r="H43"/>
  <c r="G43"/>
  <c r="E43"/>
  <c r="D43"/>
  <c r="B43"/>
  <c r="R42"/>
  <c r="P42"/>
  <c r="N42"/>
  <c r="M42"/>
  <c r="K42"/>
  <c r="J42"/>
  <c r="H42"/>
  <c r="G42"/>
  <c r="E42"/>
  <c r="D42"/>
  <c r="B42"/>
  <c r="R41"/>
  <c r="P41"/>
  <c r="N41"/>
  <c r="M41"/>
  <c r="K41"/>
  <c r="J41"/>
  <c r="H41"/>
  <c r="G41"/>
  <c r="E41"/>
  <c r="D41"/>
  <c r="B41"/>
  <c r="R40"/>
  <c r="P40"/>
  <c r="N40"/>
  <c r="M40"/>
  <c r="K40"/>
  <c r="J40"/>
  <c r="H40"/>
  <c r="G40"/>
  <c r="E40"/>
  <c r="D40"/>
  <c r="B40"/>
  <c r="R39"/>
  <c r="P39"/>
  <c r="N39"/>
  <c r="M39"/>
  <c r="K39"/>
  <c r="J39"/>
  <c r="H39"/>
  <c r="G39"/>
  <c r="E39"/>
  <c r="D39"/>
  <c r="B39"/>
  <c r="R36"/>
  <c r="P36"/>
  <c r="N36"/>
  <c r="M36"/>
  <c r="K36"/>
  <c r="J36"/>
  <c r="H36"/>
  <c r="G36"/>
  <c r="E36"/>
  <c r="D36"/>
  <c r="B36"/>
  <c r="R35"/>
  <c r="P35"/>
  <c r="N35"/>
  <c r="M35"/>
  <c r="K35"/>
  <c r="J35"/>
  <c r="H35"/>
  <c r="G35"/>
  <c r="E35"/>
  <c r="D35"/>
  <c r="B35"/>
  <c r="AD34"/>
  <c r="AB34"/>
  <c r="Z34"/>
  <c r="W34"/>
  <c r="V34"/>
  <c r="T34"/>
  <c r="AD33"/>
  <c r="AB33"/>
  <c r="Z33"/>
  <c r="Y33"/>
  <c r="W33"/>
  <c r="V33"/>
  <c r="T33"/>
  <c r="AD32"/>
  <c r="AB32"/>
  <c r="Z32"/>
  <c r="Y32"/>
  <c r="W32"/>
  <c r="V32"/>
  <c r="T32"/>
  <c r="R32"/>
  <c r="P32"/>
  <c r="N32"/>
  <c r="M32"/>
  <c r="K32"/>
  <c r="J32"/>
  <c r="H32"/>
  <c r="G32"/>
  <c r="E32"/>
  <c r="D32"/>
  <c r="B32"/>
  <c r="AD31"/>
  <c r="AB31"/>
  <c r="Z31"/>
  <c r="Y31"/>
  <c r="W31"/>
  <c r="V31"/>
  <c r="T31"/>
  <c r="R31"/>
  <c r="P31"/>
  <c r="N31"/>
  <c r="M31"/>
  <c r="K31"/>
  <c r="J31"/>
  <c r="H31"/>
  <c r="G31"/>
  <c r="E31"/>
  <c r="D31"/>
  <c r="B31"/>
  <c r="AD30"/>
  <c r="AB30"/>
  <c r="Z30"/>
  <c r="Y30"/>
  <c r="W30"/>
  <c r="V30"/>
  <c r="T30"/>
  <c r="R30"/>
  <c r="P30"/>
  <c r="N30"/>
  <c r="M30"/>
  <c r="K30"/>
  <c r="J30"/>
  <c r="H30"/>
  <c r="G30"/>
  <c r="E30"/>
  <c r="D30"/>
  <c r="B30"/>
  <c r="AD29"/>
  <c r="AB29"/>
  <c r="Z29"/>
  <c r="Y29"/>
  <c r="W29"/>
  <c r="V29"/>
  <c r="T29"/>
  <c r="R29"/>
  <c r="P29"/>
  <c r="N29"/>
  <c r="M29"/>
  <c r="K29"/>
  <c r="J29"/>
  <c r="H29"/>
  <c r="G29"/>
  <c r="E29"/>
  <c r="D29"/>
  <c r="B29"/>
  <c r="AD28"/>
  <c r="AB28"/>
  <c r="Z28"/>
  <c r="Y28"/>
  <c r="W28"/>
  <c r="V28"/>
  <c r="T28"/>
  <c r="R28"/>
  <c r="P28"/>
  <c r="N28"/>
  <c r="M28"/>
  <c r="K28"/>
  <c r="J28"/>
  <c r="H28"/>
  <c r="G28"/>
  <c r="E28"/>
  <c r="D28"/>
  <c r="B28"/>
  <c r="AD27"/>
  <c r="AB27"/>
  <c r="Z27"/>
  <c r="Y27"/>
  <c r="W27"/>
  <c r="V27"/>
  <c r="T27"/>
  <c r="R27"/>
  <c r="P27"/>
  <c r="N27"/>
  <c r="M27"/>
  <c r="K27"/>
  <c r="J27"/>
  <c r="H27"/>
  <c r="G27"/>
  <c r="E27"/>
  <c r="D27"/>
  <c r="B27"/>
  <c r="AD26"/>
  <c r="AB26"/>
  <c r="Z26"/>
  <c r="Y26"/>
  <c r="W26"/>
  <c r="V26"/>
  <c r="T26"/>
  <c r="R26"/>
  <c r="P26"/>
  <c r="N26"/>
  <c r="M26"/>
  <c r="K26"/>
  <c r="J26"/>
  <c r="H26"/>
  <c r="G26"/>
  <c r="E26"/>
  <c r="D26"/>
  <c r="B26"/>
  <c r="AD25"/>
  <c r="AB25"/>
  <c r="Z25"/>
  <c r="Y25"/>
  <c r="W25"/>
  <c r="V25"/>
  <c r="T25"/>
  <c r="R25"/>
  <c r="P25"/>
  <c r="N25"/>
  <c r="M25"/>
  <c r="K25"/>
  <c r="J25"/>
  <c r="H25"/>
  <c r="G25"/>
  <c r="E25"/>
  <c r="D25"/>
  <c r="B25"/>
  <c r="AD24"/>
  <c r="AB24"/>
  <c r="Z24"/>
  <c r="Y24"/>
  <c r="W24"/>
  <c r="V24"/>
  <c r="T24"/>
  <c r="R24"/>
  <c r="P24"/>
  <c r="N24"/>
  <c r="M24"/>
  <c r="K24"/>
  <c r="J24"/>
  <c r="H24"/>
  <c r="G24"/>
  <c r="E24"/>
  <c r="D24"/>
  <c r="B24"/>
  <c r="AD23"/>
  <c r="AB23"/>
  <c r="Z23"/>
  <c r="Y23"/>
  <c r="W23"/>
  <c r="V23"/>
  <c r="T23"/>
  <c r="R21"/>
  <c r="N21"/>
  <c r="K21"/>
  <c r="H21"/>
  <c r="E21"/>
  <c r="B21"/>
  <c r="AD20"/>
  <c r="AB20"/>
  <c r="Z20"/>
  <c r="W20"/>
  <c r="V20"/>
  <c r="T20"/>
  <c r="R20"/>
  <c r="P20"/>
  <c r="N20"/>
  <c r="M20"/>
  <c r="K20"/>
  <c r="J20"/>
  <c r="H20"/>
  <c r="G20"/>
  <c r="E20"/>
  <c r="D20"/>
  <c r="B20"/>
  <c r="AD19"/>
  <c r="AB19"/>
  <c r="Z19"/>
  <c r="Y19"/>
  <c r="W19"/>
  <c r="V19"/>
  <c r="T19"/>
  <c r="R19"/>
  <c r="P19"/>
  <c r="N19"/>
  <c r="M19"/>
  <c r="K19"/>
  <c r="J19"/>
  <c r="H19"/>
  <c r="G19"/>
  <c r="E19"/>
  <c r="D19"/>
  <c r="B19"/>
  <c r="AD18"/>
  <c r="AB18"/>
  <c r="Z18"/>
  <c r="Y18"/>
  <c r="W18"/>
  <c r="V18"/>
  <c r="T18"/>
  <c r="R18"/>
  <c r="P18"/>
  <c r="N18"/>
  <c r="M18"/>
  <c r="K18"/>
  <c r="J18"/>
  <c r="H18"/>
  <c r="G18"/>
  <c r="E18"/>
  <c r="D18"/>
  <c r="B18"/>
  <c r="AD17"/>
  <c r="AB17"/>
  <c r="Z17"/>
  <c r="Y17"/>
  <c r="W17"/>
  <c r="V17"/>
  <c r="T17"/>
  <c r="R17"/>
  <c r="N17"/>
  <c r="K17"/>
  <c r="H17"/>
  <c r="E17"/>
  <c r="B17"/>
  <c r="AD16"/>
  <c r="AB16"/>
  <c r="Z16"/>
  <c r="Y16"/>
  <c r="W16"/>
  <c r="V16"/>
  <c r="T16"/>
  <c r="AD15"/>
  <c r="AB15"/>
  <c r="Z15"/>
  <c r="Y15"/>
  <c r="W15"/>
  <c r="V15"/>
  <c r="T15"/>
  <c r="AD14"/>
  <c r="AB14"/>
  <c r="Z14"/>
  <c r="Y14"/>
  <c r="W14"/>
  <c r="V14"/>
  <c r="T14"/>
  <c r="R14"/>
  <c r="P14"/>
  <c r="N14"/>
  <c r="M14"/>
  <c r="K14"/>
  <c r="J14"/>
  <c r="H14"/>
  <c r="G14"/>
  <c r="E14"/>
  <c r="D14"/>
  <c r="B14"/>
  <c r="AD13"/>
  <c r="AB13"/>
  <c r="Z13"/>
  <c r="Y13"/>
  <c r="W13"/>
  <c r="V13"/>
  <c r="T13"/>
  <c r="R13"/>
  <c r="P13"/>
  <c r="N13"/>
  <c r="M13"/>
  <c r="K13"/>
  <c r="J13"/>
  <c r="H13"/>
  <c r="G13"/>
  <c r="E13"/>
  <c r="D13"/>
  <c r="B13"/>
  <c r="AD12"/>
  <c r="AB12"/>
  <c r="Z12"/>
  <c r="Y12"/>
  <c r="W12"/>
  <c r="V12"/>
  <c r="T12"/>
  <c r="R12"/>
  <c r="P12"/>
  <c r="N12"/>
  <c r="M12"/>
  <c r="K12"/>
  <c r="J12"/>
  <c r="H12"/>
  <c r="G12"/>
  <c r="E12"/>
  <c r="D12"/>
  <c r="B12"/>
  <c r="AD11"/>
  <c r="AB11"/>
  <c r="Z11"/>
  <c r="Y11"/>
  <c r="W11"/>
  <c r="V11"/>
  <c r="T11"/>
  <c r="R11"/>
  <c r="P11"/>
  <c r="N11"/>
  <c r="M11"/>
  <c r="K11"/>
  <c r="J11"/>
  <c r="H11"/>
  <c r="G11"/>
  <c r="E11"/>
  <c r="D11"/>
  <c r="B11"/>
  <c r="AD10"/>
  <c r="AB10"/>
  <c r="Z10"/>
  <c r="Y10"/>
  <c r="W10"/>
  <c r="V10"/>
  <c r="T10"/>
  <c r="R7"/>
  <c r="AD7" s="1"/>
  <c r="P7"/>
  <c r="AB7" s="1"/>
  <c r="N7"/>
  <c r="M7"/>
  <c r="Y7" s="1"/>
  <c r="K7"/>
  <c r="J7"/>
  <c r="V7" s="1"/>
  <c r="H7"/>
  <c r="G7"/>
  <c r="E7"/>
  <c r="D7"/>
  <c r="B7"/>
  <c r="L44" i="33"/>
  <c r="J44"/>
  <c r="H44"/>
  <c r="F44"/>
  <c r="D44"/>
  <c r="B44"/>
  <c r="L43"/>
  <c r="J43"/>
  <c r="H43"/>
  <c r="F43"/>
  <c r="D43"/>
  <c r="B43"/>
  <c r="L42"/>
  <c r="J42"/>
  <c r="H42"/>
  <c r="F42"/>
  <c r="D42"/>
  <c r="B42"/>
  <c r="L41"/>
  <c r="J41"/>
  <c r="H41"/>
  <c r="F41"/>
  <c r="D41"/>
  <c r="B41"/>
  <c r="L40"/>
  <c r="J40"/>
  <c r="H40"/>
  <c r="F40"/>
  <c r="D40"/>
  <c r="B40"/>
  <c r="L39"/>
  <c r="J39"/>
  <c r="H39"/>
  <c r="F39"/>
  <c r="D39"/>
  <c r="B39"/>
  <c r="L38"/>
  <c r="J38"/>
  <c r="H38"/>
  <c r="F38"/>
  <c r="D38"/>
  <c r="B38"/>
  <c r="L37"/>
  <c r="J37"/>
  <c r="H37"/>
  <c r="F37"/>
  <c r="D37"/>
  <c r="B37"/>
  <c r="L36"/>
  <c r="J36"/>
  <c r="H36"/>
  <c r="F36"/>
  <c r="D36"/>
  <c r="B36"/>
  <c r="L35"/>
  <c r="J35"/>
  <c r="H35"/>
  <c r="F35"/>
  <c r="D35"/>
  <c r="B35"/>
  <c r="L34"/>
  <c r="J34"/>
  <c r="H34"/>
  <c r="F34"/>
  <c r="D34"/>
  <c r="B34"/>
  <c r="L33"/>
  <c r="J33"/>
  <c r="H33"/>
  <c r="F33"/>
  <c r="D33"/>
  <c r="B33"/>
  <c r="L32"/>
  <c r="J32"/>
  <c r="H32"/>
  <c r="F32"/>
  <c r="D32"/>
  <c r="B32"/>
  <c r="L29"/>
  <c r="J29"/>
  <c r="H29"/>
  <c r="F29"/>
  <c r="D29"/>
  <c r="B29"/>
  <c r="L28"/>
  <c r="J28"/>
  <c r="H28"/>
  <c r="F28"/>
  <c r="D28"/>
  <c r="B28"/>
  <c r="L27"/>
  <c r="J27"/>
  <c r="H27"/>
  <c r="F27"/>
  <c r="D27"/>
  <c r="B27"/>
  <c r="L26"/>
  <c r="J26"/>
  <c r="H26"/>
  <c r="F26"/>
  <c r="D26"/>
  <c r="B26"/>
  <c r="L25"/>
  <c r="J25"/>
  <c r="H25"/>
  <c r="F25"/>
  <c r="D25"/>
  <c r="B25"/>
  <c r="L22"/>
  <c r="J22"/>
  <c r="H22"/>
  <c r="F22"/>
  <c r="D22"/>
  <c r="B22"/>
  <c r="L21"/>
  <c r="J21"/>
  <c r="H21"/>
  <c r="F21"/>
  <c r="D21"/>
  <c r="B21"/>
  <c r="L20"/>
  <c r="J20"/>
  <c r="H20"/>
  <c r="F20"/>
  <c r="D20"/>
  <c r="B20"/>
  <c r="L19"/>
  <c r="J19"/>
  <c r="H19"/>
  <c r="F19"/>
  <c r="D19"/>
  <c r="B19"/>
  <c r="L18"/>
  <c r="J18"/>
  <c r="H18"/>
  <c r="F18"/>
  <c r="D18"/>
  <c r="B18"/>
  <c r="L17"/>
  <c r="J17"/>
  <c r="H17"/>
  <c r="F17"/>
  <c r="D17"/>
  <c r="B17"/>
  <c r="L14"/>
  <c r="J14"/>
  <c r="H14"/>
  <c r="F14"/>
  <c r="D14"/>
  <c r="B14"/>
  <c r="L13"/>
  <c r="J13"/>
  <c r="H13"/>
  <c r="F13"/>
  <c r="D13"/>
  <c r="B13"/>
  <c r="L12"/>
  <c r="J12"/>
  <c r="H12"/>
  <c r="F12"/>
  <c r="D12"/>
  <c r="B12"/>
  <c r="L11"/>
  <c r="J11"/>
  <c r="H11"/>
  <c r="F11"/>
  <c r="D11"/>
  <c r="B11"/>
  <c r="L7"/>
  <c r="J7"/>
  <c r="H7"/>
  <c r="F7"/>
  <c r="G40" s="1"/>
  <c r="D7"/>
  <c r="B7"/>
  <c r="G64" i="16"/>
  <c r="F82" i="5"/>
  <c r="F23"/>
  <c r="F16"/>
  <c r="B16"/>
  <c r="D82" i="24"/>
  <c r="D48"/>
  <c r="D23"/>
  <c r="D16"/>
  <c r="A54" i="16"/>
  <c r="A92"/>
  <c r="A56" i="15"/>
  <c r="A95"/>
  <c r="A56" i="5"/>
  <c r="A97"/>
  <c r="A56" i="24"/>
  <c r="S37" i="21"/>
  <c r="C32" i="33" l="1"/>
  <c r="I52" i="24"/>
  <c r="G20"/>
  <c r="G30"/>
  <c r="G42"/>
  <c r="G52"/>
  <c r="M20"/>
  <c r="M30"/>
  <c r="M52"/>
  <c r="E14" i="33"/>
  <c r="D67" i="15"/>
  <c r="M36" i="24"/>
  <c r="M46"/>
  <c r="AC11" i="21"/>
  <c r="Q36"/>
  <c r="C41"/>
  <c r="K12" i="24"/>
  <c r="K18"/>
  <c r="K22"/>
  <c r="K28"/>
  <c r="K32"/>
  <c r="K39"/>
  <c r="K44"/>
  <c r="K50"/>
  <c r="I20" i="5"/>
  <c r="I22"/>
  <c r="I46"/>
  <c r="K52"/>
  <c r="K44"/>
  <c r="I13" i="24"/>
  <c r="I19"/>
  <c r="I25"/>
  <c r="I33"/>
  <c r="I41"/>
  <c r="I51"/>
  <c r="M46" i="5"/>
  <c r="M14"/>
  <c r="G27" i="24"/>
  <c r="K36" i="5"/>
  <c r="F26"/>
  <c r="F42"/>
  <c r="E36" i="33"/>
  <c r="K30" i="5"/>
  <c r="C14" i="24"/>
  <c r="C52"/>
  <c r="M31"/>
  <c r="G19"/>
  <c r="J69" i="5"/>
  <c r="K73" s="1"/>
  <c r="L10" i="33"/>
  <c r="M10" s="1"/>
  <c r="C15" i="24"/>
  <c r="R27" i="5"/>
  <c r="R37"/>
  <c r="R47"/>
  <c r="M12" i="24"/>
  <c r="M22"/>
  <c r="M32"/>
  <c r="M44"/>
  <c r="K14" i="5"/>
  <c r="K15"/>
  <c r="K19"/>
  <c r="K26"/>
  <c r="K27"/>
  <c r="K29"/>
  <c r="K31"/>
  <c r="K37"/>
  <c r="K41"/>
  <c r="K47"/>
  <c r="K51"/>
  <c r="I8" i="24"/>
  <c r="I69" s="1"/>
  <c r="O20" i="5"/>
  <c r="I17" i="33"/>
  <c r="K39" i="5"/>
  <c r="B69" i="24"/>
  <c r="C72" s="1"/>
  <c r="C18"/>
  <c r="C39"/>
  <c r="M19"/>
  <c r="M29"/>
  <c r="M41"/>
  <c r="M51"/>
  <c r="K8"/>
  <c r="K69" s="1"/>
  <c r="M52" i="5"/>
  <c r="M29" i="33"/>
  <c r="I12" i="24"/>
  <c r="I18"/>
  <c r="I22"/>
  <c r="I28"/>
  <c r="I39"/>
  <c r="I44"/>
  <c r="M26" i="5"/>
  <c r="O8" i="24"/>
  <c r="O69" s="1"/>
  <c r="O14"/>
  <c r="I15"/>
  <c r="G18"/>
  <c r="I21"/>
  <c r="G22"/>
  <c r="I27"/>
  <c r="G28"/>
  <c r="I31"/>
  <c r="G32"/>
  <c r="I37"/>
  <c r="G39"/>
  <c r="I43"/>
  <c r="G44"/>
  <c r="I47"/>
  <c r="I53"/>
  <c r="D75"/>
  <c r="D85"/>
  <c r="M12" i="5"/>
  <c r="M13"/>
  <c r="M15"/>
  <c r="M18"/>
  <c r="M19"/>
  <c r="M20"/>
  <c r="M21"/>
  <c r="M22"/>
  <c r="M25"/>
  <c r="M27"/>
  <c r="M28"/>
  <c r="M29"/>
  <c r="M30"/>
  <c r="M31"/>
  <c r="M32"/>
  <c r="M33"/>
  <c r="M36"/>
  <c r="M37"/>
  <c r="M39"/>
  <c r="M42"/>
  <c r="M43"/>
  <c r="M44"/>
  <c r="M45"/>
  <c r="M47"/>
  <c r="M50"/>
  <c r="M51"/>
  <c r="M53"/>
  <c r="G47" i="24"/>
  <c r="I87" i="5"/>
  <c r="G37" i="24"/>
  <c r="G8"/>
  <c r="G69" s="1"/>
  <c r="N69"/>
  <c r="O85" s="1"/>
  <c r="O28"/>
  <c r="I84"/>
  <c r="G25"/>
  <c r="K29"/>
  <c r="K51"/>
  <c r="F80" i="5"/>
  <c r="E27" i="33"/>
  <c r="P43"/>
  <c r="AC24" i="21"/>
  <c r="AC28"/>
  <c r="AC32"/>
  <c r="E13" i="33"/>
  <c r="M17"/>
  <c r="M21"/>
  <c r="E25"/>
  <c r="M27"/>
  <c r="E29"/>
  <c r="M33"/>
  <c r="E35"/>
  <c r="M37"/>
  <c r="E38"/>
  <c r="E39"/>
  <c r="M41"/>
  <c r="E42"/>
  <c r="E43"/>
  <c r="AC10" i="21"/>
  <c r="AC13"/>
  <c r="AC16"/>
  <c r="Q27"/>
  <c r="C28"/>
  <c r="Q42"/>
  <c r="J11" i="5"/>
  <c r="K11" s="1"/>
  <c r="E33" i="33"/>
  <c r="R13" i="5"/>
  <c r="C25" i="24"/>
  <c r="C33"/>
  <c r="L40" i="5"/>
  <c r="M40" s="1"/>
  <c r="C53" i="24"/>
  <c r="D88"/>
  <c r="C44"/>
  <c r="I12" i="5"/>
  <c r="I18"/>
  <c r="I28"/>
  <c r="I32"/>
  <c r="M36" i="33"/>
  <c r="B52" i="5"/>
  <c r="R52" s="1"/>
  <c r="AC18" i="21"/>
  <c r="G46" i="24"/>
  <c r="H11" i="5"/>
  <c r="I11" s="1"/>
  <c r="H40"/>
  <c r="I40" s="1"/>
  <c r="I45"/>
  <c r="I47"/>
  <c r="F86"/>
  <c r="F94"/>
  <c r="F72"/>
  <c r="F76"/>
  <c r="M26" i="33"/>
  <c r="M25"/>
  <c r="M40"/>
  <c r="M20"/>
  <c r="I41" i="5"/>
  <c r="M12" i="33"/>
  <c r="M18"/>
  <c r="E20"/>
  <c r="I21"/>
  <c r="M22"/>
  <c r="M28"/>
  <c r="E32"/>
  <c r="M38"/>
  <c r="E40"/>
  <c r="M42"/>
  <c r="E44"/>
  <c r="AC12" i="21"/>
  <c r="F91" i="5"/>
  <c r="M93" i="24"/>
  <c r="D78"/>
  <c r="F90" i="5"/>
  <c r="I40" i="33"/>
  <c r="G43"/>
  <c r="I26"/>
  <c r="L13" i="21"/>
  <c r="C51" i="24"/>
  <c r="B18" i="5"/>
  <c r="R18" s="1"/>
  <c r="I22" i="33"/>
  <c r="I25"/>
  <c r="R51" i="5"/>
  <c r="O12" i="24"/>
  <c r="B14" i="5"/>
  <c r="R14" s="1"/>
  <c r="I17" i="21"/>
  <c r="E37" i="33"/>
  <c r="B25" i="5"/>
  <c r="R25" s="1"/>
  <c r="G14" i="33"/>
  <c r="I13" i="21"/>
  <c r="E10"/>
  <c r="F10" s="1"/>
  <c r="AC20"/>
  <c r="F11" i="24"/>
  <c r="G11" s="1"/>
  <c r="M15"/>
  <c r="M27"/>
  <c r="D29"/>
  <c r="M37"/>
  <c r="M47"/>
  <c r="I76"/>
  <c r="D91"/>
  <c r="I13" i="5"/>
  <c r="I15"/>
  <c r="I19"/>
  <c r="I21"/>
  <c r="I25"/>
  <c r="I27"/>
  <c r="F29"/>
  <c r="I31"/>
  <c r="I33"/>
  <c r="I37"/>
  <c r="I43"/>
  <c r="F47"/>
  <c r="I51"/>
  <c r="I53"/>
  <c r="M76" i="24"/>
  <c r="E22" i="33"/>
  <c r="I32"/>
  <c r="K36"/>
  <c r="I79" i="24"/>
  <c r="I43" i="33"/>
  <c r="P42"/>
  <c r="H10"/>
  <c r="I10" s="1"/>
  <c r="I29"/>
  <c r="E34"/>
  <c r="Q28" i="21"/>
  <c r="N11" i="5"/>
  <c r="O11" s="1"/>
  <c r="I74" i="24"/>
  <c r="M8"/>
  <c r="M69" s="1"/>
  <c r="M21"/>
  <c r="D30"/>
  <c r="M43"/>
  <c r="M53"/>
  <c r="I26" i="5"/>
  <c r="I30"/>
  <c r="F36"/>
  <c r="F39"/>
  <c r="I42"/>
  <c r="F50"/>
  <c r="I52"/>
  <c r="I14" i="33"/>
  <c r="I36"/>
  <c r="I44"/>
  <c r="O32"/>
  <c r="M14"/>
  <c r="E28"/>
  <c r="M32"/>
  <c r="M44"/>
  <c r="M14" i="24"/>
  <c r="M26"/>
  <c r="N40" i="5"/>
  <c r="O40" s="1"/>
  <c r="L11"/>
  <c r="M11" s="1"/>
  <c r="C13" i="24"/>
  <c r="E11" i="33"/>
  <c r="E17"/>
  <c r="M18" i="24"/>
  <c r="M28"/>
  <c r="M39"/>
  <c r="M50"/>
  <c r="E21" i="33"/>
  <c r="K20"/>
  <c r="E12"/>
  <c r="E18"/>
  <c r="I35"/>
  <c r="AC14" i="21"/>
  <c r="Q19"/>
  <c r="Q40"/>
  <c r="O37" i="24"/>
  <c r="M35" i="33"/>
  <c r="I42"/>
  <c r="E41"/>
  <c r="H40" i="24"/>
  <c r="I40" s="1"/>
  <c r="M25"/>
  <c r="M33"/>
  <c r="M45"/>
  <c r="F85" i="5"/>
  <c r="I41" i="33"/>
  <c r="I38"/>
  <c r="I39"/>
  <c r="M39"/>
  <c r="I33"/>
  <c r="M7"/>
  <c r="O44" i="24"/>
  <c r="C46"/>
  <c r="I28" i="33"/>
  <c r="I27"/>
  <c r="D81" i="24"/>
  <c r="I20" i="33"/>
  <c r="K33"/>
  <c r="O27" i="24"/>
  <c r="I18" i="33"/>
  <c r="I29" i="24"/>
  <c r="M43" i="33"/>
  <c r="I37"/>
  <c r="M34"/>
  <c r="M13"/>
  <c r="I34"/>
  <c r="I13"/>
  <c r="B10"/>
  <c r="C10" s="1"/>
  <c r="C40" i="21"/>
  <c r="R20" i="5"/>
  <c r="R42"/>
  <c r="D45" i="24"/>
  <c r="D11" i="5"/>
  <c r="E11" s="1"/>
  <c r="F14"/>
  <c r="I19" i="33"/>
  <c r="M41" i="5"/>
  <c r="M19" i="33"/>
  <c r="I12"/>
  <c r="M11"/>
  <c r="I11"/>
  <c r="D10"/>
  <c r="E10" s="1"/>
  <c r="K42" i="5"/>
  <c r="K46"/>
  <c r="K50"/>
  <c r="I29"/>
  <c r="C27" i="24"/>
  <c r="B39" i="5"/>
  <c r="C39" s="1"/>
  <c r="F10" i="33"/>
  <c r="G10" s="1"/>
  <c r="B10" i="21"/>
  <c r="C10" s="1"/>
  <c r="R12" i="5"/>
  <c r="R22"/>
  <c r="D12" i="24"/>
  <c r="L11"/>
  <c r="M11" s="1"/>
  <c r="I81"/>
  <c r="D31"/>
  <c r="G21" i="33"/>
  <c r="C22"/>
  <c r="K29"/>
  <c r="C36"/>
  <c r="G38"/>
  <c r="C41"/>
  <c r="G42"/>
  <c r="Q7" i="21"/>
  <c r="AC7" s="1"/>
  <c r="C21"/>
  <c r="AC26"/>
  <c r="AC30"/>
  <c r="G45" i="24"/>
  <c r="K27"/>
  <c r="M93" i="5"/>
  <c r="M81"/>
  <c r="F69" i="24"/>
  <c r="G81" s="1"/>
  <c r="N11"/>
  <c r="P11" i="5" s="1"/>
  <c r="Q11" s="1"/>
  <c r="G21" i="24"/>
  <c r="I36" i="5"/>
  <c r="K45" i="24"/>
  <c r="K19"/>
  <c r="J69"/>
  <c r="K81" s="1"/>
  <c r="K43"/>
  <c r="O47"/>
  <c r="O30"/>
  <c r="O42"/>
  <c r="O18"/>
  <c r="O50"/>
  <c r="O21"/>
  <c r="O51"/>
  <c r="O29"/>
  <c r="G12"/>
  <c r="I86" i="5"/>
  <c r="C22" i="24"/>
  <c r="C42"/>
  <c r="C26"/>
  <c r="C36"/>
  <c r="F19" i="5"/>
  <c r="M13" i="24"/>
  <c r="B44" i="5"/>
  <c r="R44" s="1"/>
  <c r="E26" i="33"/>
  <c r="E19"/>
  <c r="O12"/>
  <c r="O13"/>
  <c r="O17"/>
  <c r="N33"/>
  <c r="N34"/>
  <c r="O37"/>
  <c r="P41"/>
  <c r="L24" i="21"/>
  <c r="O29"/>
  <c r="AC34"/>
  <c r="D52" i="24"/>
  <c r="C12" i="33"/>
  <c r="C20"/>
  <c r="G20"/>
  <c r="G29"/>
  <c r="K34"/>
  <c r="G35"/>
  <c r="Q13" i="21"/>
  <c r="C14"/>
  <c r="AC15"/>
  <c r="AC17"/>
  <c r="AC19"/>
  <c r="AC23"/>
  <c r="AC25"/>
  <c r="AC27"/>
  <c r="AC29"/>
  <c r="AC31"/>
  <c r="Q39"/>
  <c r="M94" i="24"/>
  <c r="C11" i="33"/>
  <c r="M84" i="5"/>
  <c r="C11" i="21"/>
  <c r="O52" i="24"/>
  <c r="O26"/>
  <c r="O46"/>
  <c r="O36"/>
  <c r="O22"/>
  <c r="O32"/>
  <c r="O39"/>
  <c r="O20"/>
  <c r="I14" i="5"/>
  <c r="C27" i="21"/>
  <c r="D46" i="24"/>
  <c r="D25"/>
  <c r="I80"/>
  <c r="I45"/>
  <c r="I77" i="5"/>
  <c r="I76"/>
  <c r="C12" i="24"/>
  <c r="C20"/>
  <c r="C30"/>
  <c r="O30" i="21"/>
  <c r="B40" i="24"/>
  <c r="B40" i="5" s="1"/>
  <c r="C40" s="1"/>
  <c r="C50" i="24"/>
  <c r="C32"/>
  <c r="G13"/>
  <c r="K13"/>
  <c r="G15"/>
  <c r="K15"/>
  <c r="K21"/>
  <c r="K25"/>
  <c r="G29"/>
  <c r="G31"/>
  <c r="K31"/>
  <c r="G33"/>
  <c r="K33"/>
  <c r="K37"/>
  <c r="K47"/>
  <c r="K53"/>
  <c r="M86"/>
  <c r="M89"/>
  <c r="M77" i="5"/>
  <c r="F27" i="21"/>
  <c r="L27"/>
  <c r="O19"/>
  <c r="P37" i="33"/>
  <c r="N38"/>
  <c r="C64" i="16"/>
  <c r="K14" i="33"/>
  <c r="F13" i="21"/>
  <c r="O14"/>
  <c r="F39"/>
  <c r="M72" i="24"/>
  <c r="M80"/>
  <c r="M90"/>
  <c r="M79"/>
  <c r="C39" i="33"/>
  <c r="O41" i="21"/>
  <c r="L32"/>
  <c r="I35"/>
  <c r="F28"/>
  <c r="L39"/>
  <c r="I27"/>
  <c r="O11" i="33"/>
  <c r="N12"/>
  <c r="P14"/>
  <c r="O14"/>
  <c r="N17"/>
  <c r="P17"/>
  <c r="N18"/>
  <c r="O19"/>
  <c r="N20"/>
  <c r="P20"/>
  <c r="O20"/>
  <c r="N21"/>
  <c r="N22"/>
  <c r="O25"/>
  <c r="N26"/>
  <c r="P28"/>
  <c r="P29"/>
  <c r="O29"/>
  <c r="N32"/>
  <c r="P32"/>
  <c r="O33"/>
  <c r="P34"/>
  <c r="O34"/>
  <c r="N35"/>
  <c r="N36"/>
  <c r="P38"/>
  <c r="O38"/>
  <c r="N39"/>
  <c r="N40"/>
  <c r="O41"/>
  <c r="O42"/>
  <c r="N44"/>
  <c r="D14" i="24"/>
  <c r="D19"/>
  <c r="D20"/>
  <c r="D21"/>
  <c r="D26"/>
  <c r="D27"/>
  <c r="D28"/>
  <c r="D32"/>
  <c r="D36"/>
  <c r="D37"/>
  <c r="F40"/>
  <c r="G40" s="1"/>
  <c r="J40"/>
  <c r="K40" s="1"/>
  <c r="D42"/>
  <c r="L40"/>
  <c r="M40" s="1"/>
  <c r="D43"/>
  <c r="D47"/>
  <c r="D50"/>
  <c r="D51"/>
  <c r="D53"/>
  <c r="D72"/>
  <c r="D73"/>
  <c r="D74"/>
  <c r="D76"/>
  <c r="D77"/>
  <c r="D79"/>
  <c r="D80"/>
  <c r="D84"/>
  <c r="D86"/>
  <c r="D89"/>
  <c r="D90"/>
  <c r="D92"/>
  <c r="D93"/>
  <c r="D94"/>
  <c r="D40" i="5"/>
  <c r="E40" s="1"/>
  <c r="F12"/>
  <c r="F13"/>
  <c r="F15"/>
  <c r="F18"/>
  <c r="F20"/>
  <c r="F21"/>
  <c r="F22"/>
  <c r="F25"/>
  <c r="F27"/>
  <c r="F28"/>
  <c r="F30"/>
  <c r="F31"/>
  <c r="F32"/>
  <c r="F33"/>
  <c r="F37"/>
  <c r="F43"/>
  <c r="F44"/>
  <c r="F45"/>
  <c r="F51"/>
  <c r="F52"/>
  <c r="F53"/>
  <c r="F73"/>
  <c r="F77"/>
  <c r="F81"/>
  <c r="F92"/>
  <c r="C67" i="15"/>
  <c r="C18" i="21"/>
  <c r="K18" i="33"/>
  <c r="G36"/>
  <c r="I38" i="16"/>
  <c r="J10" i="33"/>
  <c r="K10" s="1"/>
  <c r="K7"/>
  <c r="G12"/>
  <c r="K12"/>
  <c r="C14"/>
  <c r="G18"/>
  <c r="G19"/>
  <c r="G22"/>
  <c r="G25"/>
  <c r="G26"/>
  <c r="K26"/>
  <c r="G27"/>
  <c r="K27"/>
  <c r="G33"/>
  <c r="C34"/>
  <c r="C37"/>
  <c r="G37"/>
  <c r="C38"/>
  <c r="G39"/>
  <c r="C42"/>
  <c r="K44"/>
  <c r="C12" i="21"/>
  <c r="I12"/>
  <c r="C13"/>
  <c r="O13"/>
  <c r="F14"/>
  <c r="Q14"/>
  <c r="L19"/>
  <c r="C20"/>
  <c r="F20"/>
  <c r="I20"/>
  <c r="L20"/>
  <c r="I21"/>
  <c r="F24"/>
  <c r="C25"/>
  <c r="C26"/>
  <c r="L28"/>
  <c r="C30"/>
  <c r="I30"/>
  <c r="F31"/>
  <c r="I31"/>
  <c r="L31"/>
  <c r="F32"/>
  <c r="AC33"/>
  <c r="C35"/>
  <c r="F43"/>
  <c r="I43"/>
  <c r="L43"/>
  <c r="M73" i="24"/>
  <c r="I75"/>
  <c r="M77"/>
  <c r="M81"/>
  <c r="M87"/>
  <c r="I91"/>
  <c r="M91"/>
  <c r="I72" i="5"/>
  <c r="I74"/>
  <c r="M74"/>
  <c r="I75"/>
  <c r="M76"/>
  <c r="I78"/>
  <c r="M78"/>
  <c r="I79"/>
  <c r="I80"/>
  <c r="I84"/>
  <c r="I85"/>
  <c r="M87"/>
  <c r="I88"/>
  <c r="I89"/>
  <c r="I90"/>
  <c r="I91"/>
  <c r="I93"/>
  <c r="I94"/>
  <c r="G50" i="24"/>
  <c r="I73"/>
  <c r="I90"/>
  <c r="I87"/>
  <c r="I92"/>
  <c r="I85"/>
  <c r="M74"/>
  <c r="M78"/>
  <c r="M84"/>
  <c r="M88"/>
  <c r="M92"/>
  <c r="M75"/>
  <c r="M85"/>
  <c r="I73" i="5"/>
  <c r="I81"/>
  <c r="I92"/>
  <c r="C40" i="33"/>
  <c r="C21"/>
  <c r="G41"/>
  <c r="K37"/>
  <c r="G44"/>
  <c r="P33"/>
  <c r="G32"/>
  <c r="P25"/>
  <c r="E7"/>
  <c r="L14" i="21"/>
  <c r="I26"/>
  <c r="F40"/>
  <c r="F19"/>
  <c r="I39"/>
  <c r="C39"/>
  <c r="C32"/>
  <c r="G28" i="33"/>
  <c r="P7"/>
  <c r="K38"/>
  <c r="O7"/>
  <c r="P13"/>
  <c r="G13"/>
  <c r="N25"/>
  <c r="C25"/>
  <c r="N29"/>
  <c r="C29"/>
  <c r="N43"/>
  <c r="C43"/>
  <c r="F36" i="21"/>
  <c r="F42"/>
  <c r="T7"/>
  <c r="U15" s="1"/>
  <c r="I36"/>
  <c r="I40"/>
  <c r="L36"/>
  <c r="L42"/>
  <c r="O36"/>
  <c r="Z7"/>
  <c r="O42"/>
  <c r="N10"/>
  <c r="O10" s="1"/>
  <c r="Q11"/>
  <c r="O11"/>
  <c r="Q12"/>
  <c r="O12"/>
  <c r="Q17"/>
  <c r="O17"/>
  <c r="Q21"/>
  <c r="O21"/>
  <c r="B19" i="5"/>
  <c r="C19" s="1"/>
  <c r="C19" i="24"/>
  <c r="B41" i="5"/>
  <c r="C41" s="1"/>
  <c r="C41" i="24"/>
  <c r="B43" i="5"/>
  <c r="R43" s="1"/>
  <c r="C43" i="24"/>
  <c r="J40" i="5"/>
  <c r="K40" s="1"/>
  <c r="F41"/>
  <c r="I39"/>
  <c r="I44"/>
  <c r="I50"/>
  <c r="A45" i="21"/>
  <c r="G11" i="33"/>
  <c r="C13"/>
  <c r="K13"/>
  <c r="K17"/>
  <c r="C19"/>
  <c r="K21"/>
  <c r="K22"/>
  <c r="C27"/>
  <c r="C28"/>
  <c r="K28"/>
  <c r="K32"/>
  <c r="C33"/>
  <c r="K35"/>
  <c r="K39"/>
  <c r="K40"/>
  <c r="K43"/>
  <c r="F11" i="21"/>
  <c r="I11"/>
  <c r="L11"/>
  <c r="F12"/>
  <c r="L12"/>
  <c r="I14"/>
  <c r="F17"/>
  <c r="L17"/>
  <c r="F18"/>
  <c r="I18"/>
  <c r="L18"/>
  <c r="O18"/>
  <c r="C19"/>
  <c r="I19"/>
  <c r="Q20"/>
  <c r="F21"/>
  <c r="L21"/>
  <c r="C24"/>
  <c r="I24"/>
  <c r="O24"/>
  <c r="F25"/>
  <c r="I25"/>
  <c r="L25"/>
  <c r="Q25"/>
  <c r="F26"/>
  <c r="L26"/>
  <c r="Q26"/>
  <c r="O27"/>
  <c r="I28"/>
  <c r="O28"/>
  <c r="C29"/>
  <c r="F29"/>
  <c r="I29"/>
  <c r="L29"/>
  <c r="Q29"/>
  <c r="F30"/>
  <c r="L30"/>
  <c r="Q30"/>
  <c r="O31"/>
  <c r="I32"/>
  <c r="O32"/>
  <c r="F35"/>
  <c r="L35"/>
  <c r="Q35"/>
  <c r="O39"/>
  <c r="F41"/>
  <c r="I41"/>
  <c r="L41"/>
  <c r="Q41"/>
  <c r="C43"/>
  <c r="O43"/>
  <c r="N19" i="33"/>
  <c r="O21"/>
  <c r="P11"/>
  <c r="C44"/>
  <c r="O40"/>
  <c r="O26"/>
  <c r="K11"/>
  <c r="P18"/>
  <c r="K25"/>
  <c r="N7"/>
  <c r="K41"/>
  <c r="G34"/>
  <c r="C26"/>
  <c r="C17"/>
  <c r="I89" i="24"/>
  <c r="I77"/>
  <c r="I86"/>
  <c r="I94"/>
  <c r="I78"/>
  <c r="I88"/>
  <c r="I72"/>
  <c r="I93"/>
  <c r="J11"/>
  <c r="K11" s="1"/>
  <c r="B11"/>
  <c r="B11" i="5" s="1"/>
  <c r="K10" i="21"/>
  <c r="L10" s="1"/>
  <c r="H10"/>
  <c r="I10" s="1"/>
  <c r="K43" i="5"/>
  <c r="K32"/>
  <c r="K28"/>
  <c r="K21"/>
  <c r="K13"/>
  <c r="K12"/>
  <c r="K25"/>
  <c r="K33"/>
  <c r="K53"/>
  <c r="K41" i="24"/>
  <c r="K45" i="5"/>
  <c r="K22"/>
  <c r="K20"/>
  <c r="K18"/>
  <c r="M89"/>
  <c r="O43" i="24"/>
  <c r="O19"/>
  <c r="O53"/>
  <c r="O31"/>
  <c r="O13"/>
  <c r="O41"/>
  <c r="O45"/>
  <c r="O33"/>
  <c r="O25"/>
  <c r="O15"/>
  <c r="F93" i="5"/>
  <c r="F89"/>
  <c r="C36" i="21"/>
  <c r="F88" i="5"/>
  <c r="F84"/>
  <c r="F78"/>
  <c r="F74"/>
  <c r="H11" i="24"/>
  <c r="I11" s="1"/>
  <c r="D44"/>
  <c r="I32"/>
  <c r="I42"/>
  <c r="I50"/>
  <c r="I26"/>
  <c r="G51"/>
  <c r="G41"/>
  <c r="G53"/>
  <c r="G43"/>
  <c r="C31"/>
  <c r="C37"/>
  <c r="C47"/>
  <c r="O28" i="33"/>
  <c r="N27"/>
  <c r="P19"/>
  <c r="O40" i="21"/>
  <c r="O26"/>
  <c r="Q18"/>
  <c r="O35"/>
  <c r="O25"/>
  <c r="Q32"/>
  <c r="Q24"/>
  <c r="L40"/>
  <c r="I42"/>
  <c r="D41" i="24"/>
  <c r="N40"/>
  <c r="Q43" i="21"/>
  <c r="Q31"/>
  <c r="O20"/>
  <c r="M42" i="24"/>
  <c r="B53" i="5"/>
  <c r="R53" s="1"/>
  <c r="B29"/>
  <c r="R29" s="1"/>
  <c r="B15"/>
  <c r="R15" s="1"/>
  <c r="C42" i="21"/>
  <c r="W7"/>
  <c r="X15" s="1"/>
  <c r="D15" i="24"/>
  <c r="P12" i="33"/>
  <c r="P22"/>
  <c r="O22"/>
  <c r="P26"/>
  <c r="O35"/>
  <c r="P27"/>
  <c r="O27"/>
  <c r="N28"/>
  <c r="P36"/>
  <c r="N37"/>
  <c r="P39"/>
  <c r="N41"/>
  <c r="O44"/>
  <c r="P44"/>
  <c r="R73" i="5"/>
  <c r="R72"/>
  <c r="R76"/>
  <c r="R80"/>
  <c r="F46"/>
  <c r="F75"/>
  <c r="F79"/>
  <c r="F87"/>
  <c r="R75"/>
  <c r="R77"/>
  <c r="R79"/>
  <c r="R81"/>
  <c r="C13"/>
  <c r="C21"/>
  <c r="C26"/>
  <c r="M8"/>
  <c r="M69" s="1"/>
  <c r="C22"/>
  <c r="C31"/>
  <c r="C27"/>
  <c r="C37"/>
  <c r="C51"/>
  <c r="C36"/>
  <c r="K8"/>
  <c r="K69" s="1"/>
  <c r="R8"/>
  <c r="B69"/>
  <c r="C94" s="1"/>
  <c r="C30"/>
  <c r="C47"/>
  <c r="I8"/>
  <c r="I69" s="1"/>
  <c r="C12"/>
  <c r="C20"/>
  <c r="C33"/>
  <c r="C46"/>
  <c r="C42"/>
  <c r="R74"/>
  <c r="R78"/>
  <c r="R94"/>
  <c r="Q47"/>
  <c r="Q32"/>
  <c r="Q26"/>
  <c r="Q22"/>
  <c r="Q8"/>
  <c r="Q69" s="1"/>
  <c r="Q19"/>
  <c r="Q50"/>
  <c r="Q42"/>
  <c r="Q31"/>
  <c r="Q30"/>
  <c r="P69"/>
  <c r="Q73" s="1"/>
  <c r="Q45"/>
  <c r="Q14"/>
  <c r="Q52"/>
  <c r="Q13"/>
  <c r="Q15"/>
  <c r="Q18"/>
  <c r="Q20"/>
  <c r="Q51"/>
  <c r="Q53"/>
  <c r="Q39"/>
  <c r="Q37"/>
  <c r="Q25"/>
  <c r="Q12"/>
  <c r="Q27"/>
  <c r="Q41"/>
  <c r="Q44"/>
  <c r="Q43"/>
  <c r="Q29"/>
  <c r="Q21"/>
  <c r="R92"/>
  <c r="R90"/>
  <c r="R88"/>
  <c r="R86"/>
  <c r="R84"/>
  <c r="R93"/>
  <c r="R91"/>
  <c r="R89"/>
  <c r="R87"/>
  <c r="R85"/>
  <c r="D13" i="24"/>
  <c r="D87"/>
  <c r="M86" i="5"/>
  <c r="M73"/>
  <c r="M90"/>
  <c r="M91"/>
  <c r="M94"/>
  <c r="M75"/>
  <c r="M92"/>
  <c r="M85"/>
  <c r="F8"/>
  <c r="D8" i="24"/>
  <c r="M79" i="5"/>
  <c r="M88"/>
  <c r="M72"/>
  <c r="M80"/>
  <c r="C45" i="24"/>
  <c r="C28"/>
  <c r="C21"/>
  <c r="K19" i="33"/>
  <c r="C18"/>
  <c r="Q33" i="5"/>
  <c r="Q36"/>
  <c r="Q28"/>
  <c r="G7" i="33"/>
  <c r="D33" i="24"/>
  <c r="D39"/>
  <c r="R33" i="5"/>
  <c r="R36"/>
  <c r="Q46"/>
  <c r="C35" i="33"/>
  <c r="P35"/>
  <c r="C17" i="21"/>
  <c r="C31"/>
  <c r="I9" i="16"/>
  <c r="R46" i="5"/>
  <c r="K42" i="33"/>
  <c r="N11"/>
  <c r="N14"/>
  <c r="O18"/>
  <c r="P21"/>
  <c r="O39"/>
  <c r="P40"/>
  <c r="N42"/>
  <c r="O43"/>
  <c r="D18" i="24"/>
  <c r="D22"/>
  <c r="R28" i="5"/>
  <c r="C28"/>
  <c r="R32"/>
  <c r="C32"/>
  <c r="R45"/>
  <c r="C45"/>
  <c r="R50"/>
  <c r="C50"/>
  <c r="E51"/>
  <c r="E30"/>
  <c r="E26"/>
  <c r="E52"/>
  <c r="E21"/>
  <c r="E37"/>
  <c r="E45"/>
  <c r="E13"/>
  <c r="E20"/>
  <c r="E46"/>
  <c r="E42"/>
  <c r="E27"/>
  <c r="E29"/>
  <c r="E53"/>
  <c r="E33"/>
  <c r="E41"/>
  <c r="D69"/>
  <c r="E8"/>
  <c r="E69" s="1"/>
  <c r="E32"/>
  <c r="E28"/>
  <c r="E36"/>
  <c r="E50"/>
  <c r="E14"/>
  <c r="E19"/>
  <c r="E47"/>
  <c r="E43"/>
  <c r="E15"/>
  <c r="E22"/>
  <c r="E18"/>
  <c r="E44"/>
  <c r="E12"/>
  <c r="E31"/>
  <c r="E39"/>
  <c r="E25"/>
  <c r="N69"/>
  <c r="O18"/>
  <c r="O36"/>
  <c r="O50"/>
  <c r="O46"/>
  <c r="O41"/>
  <c r="O25"/>
  <c r="O45"/>
  <c r="O13"/>
  <c r="O19"/>
  <c r="O28"/>
  <c r="O32"/>
  <c r="O37"/>
  <c r="O47"/>
  <c r="O12"/>
  <c r="O15"/>
  <c r="O51"/>
  <c r="O22"/>
  <c r="O39"/>
  <c r="O52"/>
  <c r="O44"/>
  <c r="O8"/>
  <c r="O69" s="1"/>
  <c r="O14"/>
  <c r="O21"/>
  <c r="O26"/>
  <c r="O30"/>
  <c r="O43"/>
  <c r="O27"/>
  <c r="O29"/>
  <c r="O31"/>
  <c r="O33"/>
  <c r="O42"/>
  <c r="O53"/>
  <c r="R31"/>
  <c r="G17" i="33"/>
  <c r="N13"/>
  <c r="O36"/>
  <c r="R21" i="5"/>
  <c r="R30"/>
  <c r="R26"/>
  <c r="O88" i="24" l="1"/>
  <c r="O84"/>
  <c r="K86" i="5"/>
  <c r="K87"/>
  <c r="K91"/>
  <c r="K89"/>
  <c r="K88"/>
  <c r="K80"/>
  <c r="K94"/>
  <c r="K93"/>
  <c r="K76"/>
  <c r="K84"/>
  <c r="K79"/>
  <c r="O94" i="24"/>
  <c r="C80"/>
  <c r="C92"/>
  <c r="C81"/>
  <c r="C93"/>
  <c r="C87"/>
  <c r="K85" i="5"/>
  <c r="K75"/>
  <c r="K81"/>
  <c r="K78"/>
  <c r="O11" i="24"/>
  <c r="K90" i="5"/>
  <c r="O78" i="24"/>
  <c r="O81"/>
  <c r="O87"/>
  <c r="K77" i="5"/>
  <c r="K92"/>
  <c r="K74"/>
  <c r="K72"/>
  <c r="O92" i="24"/>
  <c r="C40"/>
  <c r="I7" i="33"/>
  <c r="C84" i="24"/>
  <c r="C94"/>
  <c r="C73"/>
  <c r="C85"/>
  <c r="C75"/>
  <c r="C89"/>
  <c r="C77"/>
  <c r="C74"/>
  <c r="C88"/>
  <c r="C91"/>
  <c r="C76"/>
  <c r="C78"/>
  <c r="C90"/>
  <c r="C79"/>
  <c r="C86"/>
  <c r="O74"/>
  <c r="O86"/>
  <c r="O73"/>
  <c r="O76"/>
  <c r="O90"/>
  <c r="O79"/>
  <c r="O77"/>
  <c r="O93"/>
  <c r="E12"/>
  <c r="O80"/>
  <c r="O91"/>
  <c r="O89"/>
  <c r="O75"/>
  <c r="O72"/>
  <c r="K89"/>
  <c r="C18" i="5"/>
  <c r="K72" i="24"/>
  <c r="C25" i="5"/>
  <c r="S18"/>
  <c r="K92" i="24"/>
  <c r="C14" i="5"/>
  <c r="G94" i="24"/>
  <c r="G72"/>
  <c r="K90"/>
  <c r="K79"/>
  <c r="K94"/>
  <c r="G91"/>
  <c r="C44" i="5"/>
  <c r="C52"/>
  <c r="R11"/>
  <c r="S11" s="1"/>
  <c r="N10" i="33"/>
  <c r="K84" i="24"/>
  <c r="G92"/>
  <c r="P10" i="33"/>
  <c r="K86" i="24"/>
  <c r="C7" i="21"/>
  <c r="G93" i="24"/>
  <c r="E39"/>
  <c r="G79"/>
  <c r="K75"/>
  <c r="G85"/>
  <c r="R39" i="5"/>
  <c r="S39" s="1"/>
  <c r="G87" i="24"/>
  <c r="G73"/>
  <c r="G30" i="5"/>
  <c r="Q90"/>
  <c r="C11" i="24"/>
  <c r="K87"/>
  <c r="K76"/>
  <c r="S72" i="5"/>
  <c r="G88" i="24"/>
  <c r="G84"/>
  <c r="G80"/>
  <c r="K73"/>
  <c r="K80"/>
  <c r="K88"/>
  <c r="K91"/>
  <c r="K77"/>
  <c r="S20" i="5"/>
  <c r="S86"/>
  <c r="S90"/>
  <c r="S13"/>
  <c r="G86" i="24"/>
  <c r="K85"/>
  <c r="K78"/>
  <c r="G77"/>
  <c r="G74"/>
  <c r="G90"/>
  <c r="G78"/>
  <c r="G75"/>
  <c r="K93"/>
  <c r="G76"/>
  <c r="G89"/>
  <c r="K74"/>
  <c r="S26" i="5"/>
  <c r="S21"/>
  <c r="S31"/>
  <c r="S32"/>
  <c r="S28"/>
  <c r="S85"/>
  <c r="S89"/>
  <c r="S93"/>
  <c r="F7" i="21"/>
  <c r="E13" i="24"/>
  <c r="C53" i="5"/>
  <c r="S36"/>
  <c r="S14"/>
  <c r="S51"/>
  <c r="S94"/>
  <c r="S74"/>
  <c r="C11"/>
  <c r="S76"/>
  <c r="R41"/>
  <c r="S41" s="1"/>
  <c r="E18" i="24"/>
  <c r="G28" i="5"/>
  <c r="I7" i="21"/>
  <c r="U7" s="1"/>
  <c r="G50" i="5"/>
  <c r="S30"/>
  <c r="S44"/>
  <c r="O10" i="33"/>
  <c r="S50" i="5"/>
  <c r="S45"/>
  <c r="R19"/>
  <c r="S19" s="1"/>
  <c r="S46"/>
  <c r="S33"/>
  <c r="F40"/>
  <c r="G40" s="1"/>
  <c r="S87"/>
  <c r="S91"/>
  <c r="S12"/>
  <c r="S52"/>
  <c r="S84"/>
  <c r="S88"/>
  <c r="S92"/>
  <c r="C29"/>
  <c r="C43"/>
  <c r="S43"/>
  <c r="G51"/>
  <c r="G37"/>
  <c r="E28" i="24"/>
  <c r="G21" i="5"/>
  <c r="G36"/>
  <c r="Q76"/>
  <c r="C93"/>
  <c r="L7" i="21"/>
  <c r="X7" s="1"/>
  <c r="D40" i="24"/>
  <c r="E40" s="1"/>
  <c r="O7" i="21"/>
  <c r="AA7" s="1"/>
  <c r="G41" i="5"/>
  <c r="S80"/>
  <c r="G32"/>
  <c r="G20"/>
  <c r="F11"/>
  <c r="G11" s="1"/>
  <c r="E26" i="24"/>
  <c r="G25" i="5"/>
  <c r="G45"/>
  <c r="G19"/>
  <c r="G8"/>
  <c r="G69" s="1"/>
  <c r="C7" i="33"/>
  <c r="Q87" i="5"/>
  <c r="Q10" i="21"/>
  <c r="C72" i="5"/>
  <c r="C85"/>
  <c r="D11" i="24"/>
  <c r="E11" s="1"/>
  <c r="S73" i="5"/>
  <c r="S15"/>
  <c r="S53"/>
  <c r="E42" i="24"/>
  <c r="C92" i="5"/>
  <c r="C15"/>
  <c r="S78"/>
  <c r="P40"/>
  <c r="O40" i="24"/>
  <c r="AA11" i="21"/>
  <c r="AA13"/>
  <c r="AA17"/>
  <c r="AA19"/>
  <c r="AA24"/>
  <c r="AA26"/>
  <c r="AA28"/>
  <c r="AA30"/>
  <c r="AA32"/>
  <c r="AA34"/>
  <c r="AA14"/>
  <c r="AA20"/>
  <c r="AA27"/>
  <c r="AA31"/>
  <c r="AA10"/>
  <c r="AA12"/>
  <c r="AA16"/>
  <c r="AA18"/>
  <c r="AA23"/>
  <c r="AA25"/>
  <c r="AA29"/>
  <c r="AA33"/>
  <c r="U10"/>
  <c r="U14"/>
  <c r="U18"/>
  <c r="U23"/>
  <c r="U27"/>
  <c r="U31"/>
  <c r="U11"/>
  <c r="U19"/>
  <c r="U26"/>
  <c r="U30"/>
  <c r="U34"/>
  <c r="U16"/>
  <c r="U25"/>
  <c r="U17"/>
  <c r="U28"/>
  <c r="U12"/>
  <c r="U29"/>
  <c r="U24"/>
  <c r="U20"/>
  <c r="U13"/>
  <c r="U32"/>
  <c r="E51" i="24"/>
  <c r="E50"/>
  <c r="X33" i="21"/>
  <c r="U33"/>
  <c r="X11"/>
  <c r="X13"/>
  <c r="X17"/>
  <c r="X19"/>
  <c r="X23"/>
  <c r="X25"/>
  <c r="X27"/>
  <c r="X29"/>
  <c r="X31"/>
  <c r="X10"/>
  <c r="X14"/>
  <c r="X18"/>
  <c r="X24"/>
  <c r="X28"/>
  <c r="X32"/>
  <c r="X12"/>
  <c r="X16"/>
  <c r="X26"/>
  <c r="X30"/>
  <c r="X20"/>
  <c r="X34"/>
  <c r="Q86" i="5"/>
  <c r="AA15" i="21"/>
  <c r="E22" i="24"/>
  <c r="E33"/>
  <c r="Q72" i="5"/>
  <c r="Q80"/>
  <c r="Q91"/>
  <c r="E32" i="24"/>
  <c r="E52"/>
  <c r="E36"/>
  <c r="E31"/>
  <c r="C88" i="5"/>
  <c r="C76"/>
  <c r="Q92"/>
  <c r="Q88"/>
  <c r="Q84"/>
  <c r="E14" i="24"/>
  <c r="E47"/>
  <c r="E20"/>
  <c r="G13" i="5"/>
  <c r="G53"/>
  <c r="R69"/>
  <c r="S22"/>
  <c r="S27"/>
  <c r="S42"/>
  <c r="S47"/>
  <c r="S25"/>
  <c r="S29"/>
  <c r="S37"/>
  <c r="S8"/>
  <c r="S69" s="1"/>
  <c r="E15" i="24"/>
  <c r="E46"/>
  <c r="E19"/>
  <c r="Q74" i="5"/>
  <c r="Q93"/>
  <c r="Q85"/>
  <c r="Q81"/>
  <c r="S79"/>
  <c r="Q77"/>
  <c r="Q75"/>
  <c r="C79"/>
  <c r="C77"/>
  <c r="C89"/>
  <c r="C81"/>
  <c r="C74"/>
  <c r="C75"/>
  <c r="C87"/>
  <c r="C78"/>
  <c r="C86"/>
  <c r="C80"/>
  <c r="C73"/>
  <c r="C90"/>
  <c r="C91"/>
  <c r="C84"/>
  <c r="Q94"/>
  <c r="Q78"/>
  <c r="Q89"/>
  <c r="S81"/>
  <c r="Q79"/>
  <c r="S77"/>
  <c r="S75"/>
  <c r="G39"/>
  <c r="G46"/>
  <c r="G33"/>
  <c r="G42"/>
  <c r="F69"/>
  <c r="G94" s="1"/>
  <c r="G18"/>
  <c r="G43"/>
  <c r="G22"/>
  <c r="G31"/>
  <c r="G47"/>
  <c r="G15"/>
  <c r="G27"/>
  <c r="G26"/>
  <c r="G44"/>
  <c r="G52"/>
  <c r="G14"/>
  <c r="G12"/>
  <c r="G29"/>
  <c r="E25" i="24"/>
  <c r="E27"/>
  <c r="E44"/>
  <c r="D69"/>
  <c r="E87" s="1"/>
  <c r="E29"/>
  <c r="E53"/>
  <c r="E8"/>
  <c r="E69" s="1"/>
  <c r="E41"/>
  <c r="E43"/>
  <c r="E21"/>
  <c r="E37"/>
  <c r="E30"/>
  <c r="E45"/>
  <c r="O89" i="5"/>
  <c r="O81"/>
  <c r="O80"/>
  <c r="O79"/>
  <c r="O73"/>
  <c r="O72"/>
  <c r="O94"/>
  <c r="O88"/>
  <c r="O92"/>
  <c r="O86"/>
  <c r="O87"/>
  <c r="O84"/>
  <c r="O78"/>
  <c r="O77"/>
  <c r="O76"/>
  <c r="O75"/>
  <c r="O74"/>
  <c r="O93"/>
  <c r="O90"/>
  <c r="O91"/>
  <c r="O85"/>
  <c r="E93"/>
  <c r="E89"/>
  <c r="E85"/>
  <c r="E78"/>
  <c r="E74"/>
  <c r="E94"/>
  <c r="E90"/>
  <c r="E86"/>
  <c r="E81"/>
  <c r="E77"/>
  <c r="E73"/>
  <c r="E91"/>
  <c r="E87"/>
  <c r="E80"/>
  <c r="E76"/>
  <c r="E72"/>
  <c r="E92"/>
  <c r="E88"/>
  <c r="E84"/>
  <c r="E79"/>
  <c r="E75"/>
  <c r="G73" l="1"/>
  <c r="E90" i="24"/>
  <c r="G86" i="5"/>
  <c r="C8"/>
  <c r="C69" s="1"/>
  <c r="G88"/>
  <c r="G93"/>
  <c r="G90"/>
  <c r="G92"/>
  <c r="G74"/>
  <c r="G85"/>
  <c r="G87"/>
  <c r="G84"/>
  <c r="G79"/>
  <c r="G78"/>
  <c r="G76"/>
  <c r="G81"/>
  <c r="G72"/>
  <c r="G77"/>
  <c r="G91"/>
  <c r="G75"/>
  <c r="G89"/>
  <c r="G80"/>
  <c r="E77" i="24"/>
  <c r="E92"/>
  <c r="C8"/>
  <c r="C69" s="1"/>
  <c r="R40" i="5"/>
  <c r="S40" s="1"/>
  <c r="Q40"/>
  <c r="E75" i="24"/>
  <c r="E85"/>
  <c r="E89"/>
  <c r="E94"/>
  <c r="E84"/>
  <c r="E76"/>
  <c r="E73"/>
  <c r="E91"/>
  <c r="E78"/>
  <c r="E80"/>
  <c r="E88"/>
  <c r="E81"/>
  <c r="E86"/>
  <c r="E79"/>
  <c r="E72"/>
  <c r="E93"/>
  <c r="E74"/>
  <c r="H89" i="16" l="1"/>
  <c r="H88"/>
  <c r="H87"/>
  <c r="H85"/>
  <c r="H84"/>
  <c r="H83"/>
  <c r="H82"/>
  <c r="H81"/>
  <c r="H80"/>
  <c r="H79"/>
  <c r="H76"/>
  <c r="H75"/>
  <c r="H74"/>
  <c r="H73"/>
  <c r="H72"/>
  <c r="H71"/>
  <c r="H70"/>
  <c r="H68"/>
  <c r="H67"/>
  <c r="H51"/>
  <c r="H50"/>
  <c r="H48"/>
  <c r="H45"/>
  <c r="H44"/>
  <c r="H43"/>
  <c r="H42"/>
  <c r="H41"/>
  <c r="H40"/>
  <c r="H39"/>
  <c r="H37"/>
  <c r="I35"/>
  <c r="H35"/>
  <c r="H31"/>
  <c r="H30"/>
  <c r="H28"/>
  <c r="H27"/>
  <c r="H26"/>
  <c r="H25"/>
  <c r="H24"/>
  <c r="H23"/>
  <c r="I20"/>
  <c r="H20"/>
  <c r="H19"/>
  <c r="H18"/>
  <c r="I16"/>
  <c r="H16"/>
  <c r="H12"/>
  <c r="H11"/>
  <c r="H10"/>
  <c r="Y34" i="21"/>
  <c r="Y20"/>
  <c r="M43"/>
  <c r="P21"/>
  <c r="M21"/>
  <c r="J21"/>
  <c r="G21"/>
  <c r="D21"/>
  <c r="P17"/>
  <c r="M17"/>
  <c r="J17"/>
  <c r="G17"/>
  <c r="D17"/>
  <c r="H9" i="16" l="1"/>
  <c r="H38"/>
</calcChain>
</file>

<file path=xl/sharedStrings.xml><?xml version="1.0" encoding="utf-8"?>
<sst xmlns="http://schemas.openxmlformats.org/spreadsheetml/2006/main" count="606" uniqueCount="153">
  <si>
    <t>Total</t>
  </si>
  <si>
    <t>Cuenta propia</t>
  </si>
  <si>
    <t>Trab. fam. no remu.</t>
  </si>
  <si>
    <t>Hombre</t>
  </si>
  <si>
    <t>Mujer</t>
  </si>
  <si>
    <t>Total Asalariados</t>
  </si>
  <si>
    <t>No.</t>
  </si>
  <si>
    <t>Total Ocupados</t>
  </si>
  <si>
    <t>Asalariados</t>
  </si>
  <si>
    <t xml:space="preserve">No. </t>
  </si>
  <si>
    <t>No Declaran Ingresos</t>
  </si>
  <si>
    <t xml:space="preserve">Total </t>
  </si>
  <si>
    <t>Privado</t>
  </si>
  <si>
    <t>Dominios</t>
  </si>
  <si>
    <t>Nivel Educativo</t>
  </si>
  <si>
    <t>Sexo</t>
  </si>
  <si>
    <t>Rama de Actividad</t>
  </si>
  <si>
    <t>Rama de Actividad (1 dig.)</t>
  </si>
  <si>
    <t>Ocupación a (1 Dig.)</t>
  </si>
  <si>
    <t>Ocupación (1 Dig.)</t>
  </si>
  <si>
    <t>Rango de Edad</t>
  </si>
  <si>
    <t>....... Continuación</t>
  </si>
  <si>
    <t>Rama de Actividad (1 Dig.)</t>
  </si>
  <si>
    <t>Pers. que declaran Ing.</t>
  </si>
  <si>
    <t>Total Pers. Ocupadas</t>
  </si>
  <si>
    <t>Población en Edad de Trabajar (PET)</t>
  </si>
  <si>
    <t>Quintil de Ingreso</t>
  </si>
  <si>
    <t>Población Total</t>
  </si>
  <si>
    <t>TDA</t>
  </si>
  <si>
    <t>MBT</t>
  </si>
  <si>
    <t>Ocupados</t>
  </si>
  <si>
    <t>Desocupados</t>
  </si>
  <si>
    <t>AEP</t>
  </si>
  <si>
    <t>Ingreso Promedio</t>
  </si>
  <si>
    <t xml:space="preserve">Rango de edad 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</si>
  <si>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</si>
  <si>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</si>
  <si>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</si>
  <si>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</si>
  <si>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</si>
  <si>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</si>
  <si>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</si>
  <si>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</si>
  <si>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</si>
  <si>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</si>
  <si>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</si>
  <si>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</si>
  <si>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</si>
  <si>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</si>
  <si>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</si>
  <si>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</si>
  <si>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</si>
  <si>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</si>
  <si>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</si>
  <si>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</si>
  <si>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</si>
  <si>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</si>
  <si>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</si>
  <si>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</si>
  <si>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</si>
  <si>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</si>
  <si>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 xml:space="preserve"> Distrito Central</t>
  </si>
  <si>
    <t xml:space="preserve"> San Pedro Sula</t>
  </si>
  <si>
    <t xml:space="preserve"> Rural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</si>
  <si>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</si>
  <si>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</si>
  <si>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</si>
  <si>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</si>
  <si>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</si>
  <si>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</si>
  <si>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</si>
  <si>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</si>
  <si>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Hombre</t>
  </si>
  <si>
    <t>Agricultura, Silvicultura, Caza y Pesca</t>
  </si>
  <si>
    <t>Industria manufacturera</t>
  </si>
  <si>
    <t>Electricidad, gas y agua</t>
  </si>
  <si>
    <t>Estab. finac. seguros, Bienes inmuebles y servicios</t>
  </si>
  <si>
    <t>Transp. almac. y comunicaciones</t>
  </si>
  <si>
    <t>Servicios Comunales, Sociales y Personales</t>
  </si>
  <si>
    <t>No sabe, No responde</t>
  </si>
  <si>
    <t>Directores Gerentes y Administ. Grales.</t>
  </si>
  <si>
    <t xml:space="preserve"> Empleados de Oficina</t>
  </si>
  <si>
    <t>Comerciantes y Vendedores</t>
  </si>
  <si>
    <t>Agricultores, Ganaderos y Trab. Agrop.</t>
  </si>
  <si>
    <t>Conductores de Transporte</t>
  </si>
  <si>
    <t>Trab. Area Grafica, Quim., Alimentos, etc.</t>
  </si>
  <si>
    <t>Operador de Carga y Almacenaje</t>
  </si>
  <si>
    <t xml:space="preserve"> Urbano</t>
  </si>
  <si>
    <t>Urbano</t>
  </si>
  <si>
    <t>Total Nacional</t>
  </si>
  <si>
    <t xml:space="preserve">Total Nacional </t>
  </si>
  <si>
    <t>Explotación de minas y canteras</t>
  </si>
  <si>
    <t>Construcción</t>
  </si>
  <si>
    <t>Profesionales, Técnicos y PEOA</t>
  </si>
  <si>
    <t>Ocupación de los Servicios</t>
  </si>
  <si>
    <t>Trab. Ind. Textil, Albañilería, Mecánica, etc.</t>
  </si>
  <si>
    <t>según dominio,  nivel educativo, rango de edad, sexo, rama de actividad y ocupación</t>
  </si>
  <si>
    <t>AEP= Años de Estudio Promedio</t>
  </si>
  <si>
    <t>TDA= Tasa de Desempleo Abierto</t>
  </si>
  <si>
    <t>MBT= Meses promedio en Busca de Trabajo</t>
  </si>
  <si>
    <t xml:space="preserve">Cuadro No. 3. Personas ocupadas por categoría ocupacional, según dominio, nivel educativo, rango de edad, sexo. </t>
  </si>
  <si>
    <t>Cuadro No. 3. Personas ocupadas por categoría ocupacional, según dominio, nivel educativo, rango de edad, sexo,</t>
  </si>
  <si>
    <t>Cuadro No. 4. Personas ocupadas y que declaran ingresos por categoría ocupacional, según dominio, nivel educativo, rango de edad,</t>
  </si>
  <si>
    <t>sexo, número de salarios mínimos devengados, rama de actividad y ocupación</t>
  </si>
  <si>
    <t>Cuadro No. 5. Ingreso promedio de las personas ocupadas por categoría  ocupacional, según dominio,</t>
  </si>
  <si>
    <t>nivel educativo, rango de edad, sexo, número de salarios mínimos, rama de actividad y ocupación</t>
  </si>
  <si>
    <t>rangos de edad, sexo, número de salarios mínimos devengados, rama de actividad y ocupación</t>
  </si>
  <si>
    <t>Cuadro No. 6. Años de estudio promedio de las personas ocupadas por categoría ocupacional, según dominio, nivel educativo,</t>
  </si>
  <si>
    <t>Comercio por Mayor/Menor, Hoteles / restaurantes</t>
  </si>
  <si>
    <t xml:space="preserve">número de salarios mínimos, rama de actividad y ocupación </t>
  </si>
  <si>
    <t>Comercio por Mayor / menor, Hoteles / restaurantes</t>
  </si>
  <si>
    <t xml:space="preserve">No sabe, No responde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</si>
  <si>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</si>
  <si>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</si>
  <si>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</si>
  <si>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</si>
  <si>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</si>
  <si>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</si>
  <si>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 xml:space="preserve"> Resto urbano</t>
  </si>
  <si>
    <t>Empleados de Oficina</t>
  </si>
  <si>
    <t>Resto urbano</t>
  </si>
  <si>
    <t>De 60 años y más</t>
  </si>
  <si>
    <t>Busca trabajo por primera vez</t>
  </si>
  <si>
    <t>De 65 años y más</t>
  </si>
  <si>
    <t>Tasa de Participación (TP)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</si>
  <si>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</si>
  <si>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</si>
  <si>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</si>
  <si>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</si>
  <si>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</si>
  <si>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</si>
  <si>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3/ No. de salarios mínimos (personas que declaran ingresos) y trabajan 36 Hrs. o mas en la ocupación principal</t>
  </si>
  <si>
    <t>Total Nacional 2/</t>
  </si>
  <si>
    <t>No. de Salarios Mínimos 3/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</si>
  <si>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</si>
  <si>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</si>
  <si>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</si>
  <si>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</si>
  <si>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</si>
  <si>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según dominio, quintil del ingreso de hogar, nivel educativo y rango de edad</t>
  </si>
  <si>
    <t>Público</t>
  </si>
  <si>
    <t>Doméstico</t>
  </si>
  <si>
    <t xml:space="preserve">Cuadro No. 1. Población en Edad de Trabajar (PET), Población Económicamente Activa (PEA) y Tasa de Participación (TP) </t>
  </si>
  <si>
    <t>Nivel educativo 2/</t>
  </si>
  <si>
    <t>Cuadro No. 2. Tasa de Desempleo Abierto (TDA), Población en Edad de Trabajar (PET) y Población Económicamente Activa (PEA),</t>
  </si>
  <si>
    <t>Cuadro No. 5. Ingreso promedio de las personas ocupadas que declaran Ingreso por categoría  ocupacional, según dominio,</t>
  </si>
  <si>
    <t>(Promedio de salarios mínimos por rama)</t>
  </si>
  <si>
    <t>Quintil 1</t>
  </si>
  <si>
    <t>Quintil 2</t>
  </si>
  <si>
    <t>Quintil 3</t>
  </si>
  <si>
    <t>Quintil 4</t>
  </si>
  <si>
    <t>Quintil 5</t>
  </si>
  <si>
    <t>Cuadro No. 6. Años de estudio promedio de las personas ocupadas por categoría ocupacional, según dominio, nivel educativo,rangos de edad, sexo, número de salarios mínimos devengados, rama de actividad y ocupación</t>
  </si>
</sst>
</file>

<file path=xl/styles.xml><?xml version="1.0" encoding="utf-8"?>
<styleSheet xmlns="http://schemas.openxmlformats.org/spreadsheetml/2006/main">
  <numFmts count="10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* #,##0_-;\-* #,##0_-;_-* &quot;-&quot;?_-;_-@_-"/>
    <numFmt numFmtId="172" formatCode="_-[$€]* #,##0.00_-;\-[$€]* #,##0.00_-;_-[$€]* &quot;-&quot;??_-;_-@_-"/>
    <numFmt numFmtId="173" formatCode="###0"/>
  </numFmts>
  <fonts count="16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8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172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</cellStyleXfs>
  <cellXfs count="273">
    <xf numFmtId="0" fontId="0" fillId="0" borderId="0" xfId="0"/>
    <xf numFmtId="168" fontId="0" fillId="0" borderId="0" xfId="17" applyNumberFormat="1" applyFont="1"/>
    <xf numFmtId="0" fontId="4" fillId="0" borderId="0" xfId="0" applyFont="1" applyFill="1" applyBorder="1" applyAlignment="1">
      <alignment horizontal="left" indent="1"/>
    </xf>
    <xf numFmtId="0" fontId="3" fillId="0" borderId="0" xfId="0" applyFont="1" applyAlignment="1">
      <alignment horizontal="center"/>
    </xf>
    <xf numFmtId="168" fontId="3" fillId="0" borderId="0" xfId="17" applyNumberFormat="1" applyFont="1" applyBorder="1"/>
    <xf numFmtId="0" fontId="4" fillId="0" borderId="0" xfId="0" applyFont="1"/>
    <xf numFmtId="168" fontId="3" fillId="0" borderId="0" xfId="17" applyNumberFormat="1" applyFont="1" applyBorder="1" applyAlignment="1">
      <alignment horizontal="center"/>
    </xf>
    <xf numFmtId="168" fontId="3" fillId="0" borderId="0" xfId="17" applyNumberFormat="1" applyFont="1" applyBorder="1" applyAlignment="1">
      <alignment horizontal="center" vertical="center" wrapText="1"/>
    </xf>
    <xf numFmtId="168" fontId="0" fillId="0" borderId="0" xfId="17" applyNumberFormat="1" applyFont="1" applyFill="1"/>
    <xf numFmtId="168" fontId="0" fillId="0" borderId="0" xfId="0" applyNumberFormat="1"/>
    <xf numFmtId="168" fontId="0" fillId="0" borderId="0" xfId="17" applyNumberFormat="1" applyFont="1" applyBorder="1" applyAlignment="1">
      <alignment horizontal="left" indent="1"/>
    </xf>
    <xf numFmtId="167" fontId="0" fillId="0" borderId="1" xfId="17" applyNumberFormat="1" applyFont="1" applyBorder="1"/>
    <xf numFmtId="0" fontId="3" fillId="0" borderId="0" xfId="96" applyFont="1" applyAlignment="1">
      <alignment horizontal="center"/>
    </xf>
    <xf numFmtId="0" fontId="6" fillId="0" borderId="0" xfId="96" applyFont="1" applyAlignment="1">
      <alignment horizontal="center"/>
    </xf>
    <xf numFmtId="0" fontId="4" fillId="0" borderId="0" xfId="96" applyFont="1" applyFill="1" applyBorder="1" applyAlignment="1">
      <alignment horizontal="left" indent="1"/>
    </xf>
    <xf numFmtId="167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Border="1"/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1" xfId="17" applyNumberFormat="1" applyFont="1" applyBorder="1"/>
    <xf numFmtId="169" fontId="0" fillId="0" borderId="0" xfId="17" applyNumberFormat="1" applyFont="1" applyBorder="1"/>
    <xf numFmtId="168" fontId="3" fillId="0" borderId="0" xfId="17" applyNumberFormat="1" applyFont="1" applyFill="1" applyBorder="1"/>
    <xf numFmtId="0" fontId="0" fillId="0" borderId="0" xfId="0" applyFill="1"/>
    <xf numFmtId="169" fontId="3" fillId="0" borderId="0" xfId="17" applyNumberFormat="1" applyFont="1" applyFill="1" applyBorder="1"/>
    <xf numFmtId="0" fontId="3" fillId="0" borderId="0" xfId="0" applyFont="1" applyFill="1" applyBorder="1"/>
    <xf numFmtId="168" fontId="0" fillId="0" borderId="0" xfId="17" applyNumberFormat="1" applyFont="1" applyFill="1" applyBorder="1"/>
    <xf numFmtId="169" fontId="3" fillId="0" borderId="0" xfId="17" applyNumberFormat="1" applyFont="1" applyFill="1" applyBorder="1" applyAlignment="1">
      <alignment horizontal="center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71" applyNumberFormat="1" applyFont="1" applyFill="1" applyBorder="1"/>
    <xf numFmtId="0" fontId="4" fillId="0" borderId="0" xfId="93" applyFont="1" applyFill="1" applyBorder="1" applyAlignment="1">
      <alignment horizontal="left" indent="1"/>
    </xf>
    <xf numFmtId="168" fontId="3" fillId="0" borderId="0" xfId="17" applyNumberFormat="1" applyFont="1" applyBorder="1" applyAlignment="1">
      <alignment horizontal="left" vertical="justify"/>
    </xf>
    <xf numFmtId="169" fontId="0" fillId="0" borderId="0" xfId="17" applyNumberFormat="1" applyFont="1" applyFill="1" applyBorder="1"/>
    <xf numFmtId="167" fontId="0" fillId="0" borderId="0" xfId="17" applyNumberFormat="1" applyFont="1" applyFill="1" applyBorder="1"/>
    <xf numFmtId="170" fontId="3" fillId="0" borderId="0" xfId="96" applyNumberFormat="1" applyFont="1" applyBorder="1"/>
    <xf numFmtId="170" fontId="3" fillId="0" borderId="0" xfId="0" applyNumberFormat="1" applyFont="1" applyBorder="1" applyAlignment="1">
      <alignment horizontal="left" indent="1"/>
    </xf>
    <xf numFmtId="170" fontId="5" fillId="0" borderId="0" xfId="71" applyNumberFormat="1" applyFont="1" applyBorder="1" applyAlignment="1">
      <alignment horizontal="left" indent="2"/>
    </xf>
    <xf numFmtId="170" fontId="5" fillId="0" borderId="0" xfId="71" applyNumberFormat="1" applyFont="1" applyBorder="1" applyAlignment="1">
      <alignment horizontal="left" indent="3"/>
    </xf>
    <xf numFmtId="170" fontId="4" fillId="0" borderId="0" xfId="96" applyNumberFormat="1" applyFont="1" applyFill="1" applyBorder="1" applyAlignment="1">
      <alignment horizontal="left" indent="1"/>
    </xf>
    <xf numFmtId="170" fontId="3" fillId="0" borderId="0" xfId="96" applyNumberFormat="1" applyFont="1" applyAlignment="1">
      <alignment horizontal="center"/>
    </xf>
    <xf numFmtId="170" fontId="3" fillId="0" borderId="1" xfId="17" applyNumberFormat="1" applyFont="1" applyBorder="1" applyAlignment="1">
      <alignment horizontal="center" vertical="center" wrapText="1"/>
    </xf>
    <xf numFmtId="170" fontId="3" fillId="0" borderId="2" xfId="17" applyNumberFormat="1" applyFont="1" applyBorder="1" applyAlignment="1">
      <alignment horizontal="center"/>
    </xf>
    <xf numFmtId="170" fontId="3" fillId="0" borderId="1" xfId="17" applyNumberFormat="1" applyFont="1" applyBorder="1" applyAlignment="1">
      <alignment horizontal="center"/>
    </xf>
    <xf numFmtId="170" fontId="3" fillId="0" borderId="0" xfId="17" applyNumberFormat="1" applyFont="1" applyBorder="1"/>
    <xf numFmtId="170" fontId="3" fillId="0" borderId="0" xfId="17" applyNumberFormat="1" applyFont="1" applyBorder="1" applyAlignment="1">
      <alignment horizontal="left" indent="1"/>
    </xf>
    <xf numFmtId="170" fontId="0" fillId="0" borderId="0" xfId="17" applyNumberFormat="1" applyFont="1" applyBorder="1" applyAlignment="1">
      <alignment horizontal="left" indent="2"/>
    </xf>
    <xf numFmtId="169" fontId="0" fillId="0" borderId="0" xfId="0" applyNumberFormat="1" applyFill="1"/>
    <xf numFmtId="169" fontId="0" fillId="0" borderId="0" xfId="17" applyNumberFormat="1" applyFont="1" applyFill="1"/>
    <xf numFmtId="0" fontId="3" fillId="0" borderId="2" xfId="0" applyFont="1" applyFill="1" applyBorder="1" applyAlignment="1">
      <alignment horizontal="center" vertical="center" wrapText="1"/>
    </xf>
    <xf numFmtId="169" fontId="3" fillId="0" borderId="2" xfId="0" applyNumberFormat="1" applyFont="1" applyFill="1" applyBorder="1" applyAlignment="1">
      <alignment horizontal="center" vertical="center" wrapText="1"/>
    </xf>
    <xf numFmtId="168" fontId="0" fillId="0" borderId="1" xfId="17" applyNumberFormat="1" applyFont="1" applyFill="1" applyBorder="1"/>
    <xf numFmtId="0" fontId="3" fillId="0" borderId="0" xfId="0" applyFont="1" applyFill="1" applyBorder="1" applyAlignment="1"/>
    <xf numFmtId="0" fontId="3" fillId="0" borderId="0" xfId="0" applyFont="1" applyFill="1"/>
    <xf numFmtId="170" fontId="0" fillId="0" borderId="0" xfId="0" applyNumberFormat="1" applyFill="1" applyBorder="1"/>
    <xf numFmtId="0" fontId="3" fillId="0" borderId="0" xfId="0" applyFont="1" applyFill="1" applyBorder="1" applyAlignment="1">
      <alignment horizontal="left" indent="1"/>
    </xf>
    <xf numFmtId="168" fontId="0" fillId="0" borderId="0" xfId="17" applyNumberFormat="1" applyFont="1" applyFill="1" applyBorder="1" applyAlignment="1">
      <alignment horizontal="left" indent="2"/>
    </xf>
    <xf numFmtId="168" fontId="0" fillId="0" borderId="0" xfId="17" applyNumberFormat="1" applyFont="1" applyFill="1" applyBorder="1" applyAlignment="1">
      <alignment horizontal="left" indent="1"/>
    </xf>
    <xf numFmtId="169" fontId="0" fillId="0" borderId="0" xfId="17" applyNumberFormat="1" applyFont="1" applyFill="1" applyBorder="1" applyAlignment="1">
      <alignment horizontal="center"/>
    </xf>
    <xf numFmtId="168" fontId="0" fillId="0" borderId="0" xfId="17" applyNumberFormat="1" applyFont="1" applyFill="1" applyBorder="1" applyAlignment="1">
      <alignment horizontal="left" indent="3"/>
    </xf>
    <xf numFmtId="0" fontId="0" fillId="0" borderId="0" xfId="0" applyFill="1" applyBorder="1"/>
    <xf numFmtId="168" fontId="5" fillId="0" borderId="0" xfId="71" applyNumberFormat="1" applyFont="1" applyFill="1" applyBorder="1" applyAlignment="1">
      <alignment horizontal="left" indent="2"/>
    </xf>
    <xf numFmtId="168" fontId="5" fillId="0" borderId="0" xfId="71" applyNumberFormat="1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center" vertical="center" wrapText="1"/>
    </xf>
    <xf numFmtId="168" fontId="3" fillId="0" borderId="1" xfId="17" applyNumberFormat="1" applyFont="1" applyFill="1" applyBorder="1"/>
    <xf numFmtId="169" fontId="3" fillId="0" borderId="1" xfId="17" applyNumberFormat="1" applyFont="1" applyFill="1" applyBorder="1"/>
    <xf numFmtId="169" fontId="5" fillId="0" borderId="1" xfId="17" applyNumberFormat="1" applyFont="1" applyFill="1" applyBorder="1"/>
    <xf numFmtId="169" fontId="3" fillId="0" borderId="1" xfId="17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indent="1"/>
    </xf>
    <xf numFmtId="169" fontId="0" fillId="0" borderId="0" xfId="0" applyNumberFormat="1" applyFill="1" applyBorder="1"/>
    <xf numFmtId="167" fontId="3" fillId="0" borderId="0" xfId="17" applyNumberFormat="1" applyFont="1" applyFill="1" applyBorder="1"/>
    <xf numFmtId="0" fontId="3" fillId="0" borderId="0" xfId="0" applyFont="1" applyBorder="1" applyAlignment="1">
      <alignment vertical="center" wrapText="1"/>
    </xf>
    <xf numFmtId="168" fontId="5" fillId="0" borderId="0" xfId="17" applyNumberFormat="1" applyFont="1" applyFill="1" applyBorder="1"/>
    <xf numFmtId="167" fontId="5" fillId="0" borderId="0" xfId="17" applyNumberFormat="1" applyFont="1" applyFill="1" applyBorder="1"/>
    <xf numFmtId="0" fontId="2" fillId="0" borderId="0" xfId="93" applyFill="1"/>
    <xf numFmtId="0" fontId="3" fillId="0" borderId="0" xfId="93" applyFont="1" applyFill="1"/>
    <xf numFmtId="169" fontId="2" fillId="0" borderId="0" xfId="93" applyNumberFormat="1" applyFill="1"/>
    <xf numFmtId="168" fontId="3" fillId="0" borderId="0" xfId="76" applyNumberFormat="1" applyFont="1" applyFill="1" applyBorder="1"/>
    <xf numFmtId="168" fontId="2" fillId="0" borderId="0" xfId="71" applyNumberFormat="1" applyFill="1"/>
    <xf numFmtId="169" fontId="2" fillId="0" borderId="0" xfId="71" applyNumberFormat="1" applyFill="1"/>
    <xf numFmtId="167" fontId="2" fillId="0" borderId="0" xfId="71" applyNumberFormat="1" applyFill="1"/>
    <xf numFmtId="168" fontId="3" fillId="0" borderId="0" xfId="71" applyNumberFormat="1" applyFont="1" applyFill="1" applyAlignment="1">
      <alignment horizontal="center"/>
    </xf>
    <xf numFmtId="167" fontId="2" fillId="0" borderId="0" xfId="93" applyNumberFormat="1" applyFill="1"/>
    <xf numFmtId="0" fontId="3" fillId="0" borderId="0" xfId="93" applyFont="1" applyFill="1" applyAlignment="1">
      <alignment horizontal="center"/>
    </xf>
    <xf numFmtId="168" fontId="3" fillId="0" borderId="0" xfId="0" applyNumberFormat="1" applyFont="1" applyFill="1" applyBorder="1"/>
    <xf numFmtId="168" fontId="3" fillId="0" borderId="2" xfId="17" applyNumberFormat="1" applyFont="1" applyFill="1" applyBorder="1" applyAlignment="1">
      <alignment horizontal="center"/>
    </xf>
    <xf numFmtId="169" fontId="3" fillId="0" borderId="2" xfId="17" applyNumberFormat="1" applyFont="1" applyFill="1" applyBorder="1" applyAlignment="1">
      <alignment horizontal="center"/>
    </xf>
    <xf numFmtId="168" fontId="2" fillId="0" borderId="0" xfId="17" applyNumberFormat="1" applyFill="1" applyBorder="1"/>
    <xf numFmtId="169" fontId="2" fillId="0" borderId="0" xfId="17" applyNumberFormat="1" applyFill="1" applyBorder="1"/>
    <xf numFmtId="168" fontId="0" fillId="0" borderId="0" xfId="0" applyNumberFormat="1" applyFill="1"/>
    <xf numFmtId="171" fontId="3" fillId="0" borderId="0" xfId="0" applyNumberFormat="1" applyFont="1" applyFill="1" applyAlignment="1">
      <alignment horizontal="center"/>
    </xf>
    <xf numFmtId="169" fontId="0" fillId="0" borderId="1" xfId="17" applyNumberFormat="1" applyFont="1" applyFill="1" applyBorder="1"/>
    <xf numFmtId="167" fontId="3" fillId="0" borderId="0" xfId="17" applyNumberFormat="1" applyFont="1" applyFill="1" applyBorder="1" applyAlignment="1">
      <alignment horizontal="right"/>
    </xf>
    <xf numFmtId="168" fontId="3" fillId="0" borderId="0" xfId="17" applyNumberFormat="1" applyFont="1" applyFill="1" applyBorder="1" applyAlignment="1">
      <alignment horizontal="right"/>
    </xf>
    <xf numFmtId="167" fontId="0" fillId="0" borderId="0" xfId="17" applyNumberFormat="1" applyFont="1" applyFill="1" applyBorder="1" applyAlignment="1">
      <alignment horizontal="right"/>
    </xf>
    <xf numFmtId="167" fontId="5" fillId="0" borderId="0" xfId="17" applyNumberFormat="1" applyFont="1" applyFill="1" applyBorder="1" applyAlignment="1">
      <alignment horizontal="right"/>
    </xf>
    <xf numFmtId="168" fontId="5" fillId="0" borderId="0" xfId="17" applyNumberFormat="1" applyFont="1" applyFill="1" applyBorder="1" applyAlignment="1">
      <alignment horizontal="right"/>
    </xf>
    <xf numFmtId="168" fontId="3" fillId="0" borderId="0" xfId="17" applyNumberFormat="1" applyFont="1" applyBorder="1" applyAlignment="1">
      <alignment horizontal="right" vertical="justify"/>
    </xf>
    <xf numFmtId="168" fontId="3" fillId="0" borderId="0" xfId="17" applyNumberFormat="1" applyFont="1" applyBorder="1" applyAlignment="1">
      <alignment horizontal="right"/>
    </xf>
    <xf numFmtId="167" fontId="0" fillId="0" borderId="0" xfId="17" applyNumberFormat="1" applyFont="1" applyFill="1" applyAlignment="1">
      <alignment horizontal="right"/>
    </xf>
    <xf numFmtId="167" fontId="3" fillId="0" borderId="0" xfId="17" applyNumberFormat="1" applyFont="1" applyBorder="1" applyAlignment="1">
      <alignment horizontal="right"/>
    </xf>
    <xf numFmtId="167" fontId="5" fillId="0" borderId="0" xfId="17" applyNumberFormat="1" applyFont="1" applyBorder="1" applyAlignment="1">
      <alignment horizontal="right"/>
    </xf>
    <xf numFmtId="0" fontId="5" fillId="0" borderId="0" xfId="0" applyFont="1" applyFill="1"/>
    <xf numFmtId="169" fontId="5" fillId="0" borderId="0" xfId="17" applyNumberFormat="1" applyFont="1" applyFill="1" applyBorder="1"/>
    <xf numFmtId="167" fontId="0" fillId="0" borderId="0" xfId="17" applyNumberFormat="1" applyFont="1" applyFill="1"/>
    <xf numFmtId="168" fontId="3" fillId="0" borderId="0" xfId="17" applyNumberFormat="1" applyFont="1" applyFill="1" applyBorder="1" applyAlignment="1">
      <alignment horizontal="left" indent="1"/>
    </xf>
    <xf numFmtId="168" fontId="3" fillId="0" borderId="0" xfId="17" applyNumberFormat="1" applyFont="1" applyFill="1"/>
    <xf numFmtId="168" fontId="5" fillId="0" borderId="0" xfId="17" applyNumberFormat="1" applyFont="1" applyFill="1" applyBorder="1" applyAlignment="1">
      <alignment horizontal="left" indent="1"/>
    </xf>
    <xf numFmtId="168" fontId="5" fillId="0" borderId="0" xfId="17" applyNumberFormat="1" applyFont="1" applyFill="1"/>
    <xf numFmtId="167" fontId="5" fillId="0" borderId="0" xfId="17" applyNumberFormat="1" applyFont="1" applyFill="1"/>
    <xf numFmtId="168" fontId="0" fillId="0" borderId="0" xfId="17" applyNumberFormat="1" applyFont="1" applyBorder="1" applyAlignment="1">
      <alignment horizontal="left" indent="2"/>
    </xf>
    <xf numFmtId="167" fontId="3" fillId="0" borderId="0" xfId="17" applyNumberFormat="1" applyFont="1" applyFill="1" applyBorder="1" applyAlignment="1">
      <alignment horizontal="center"/>
    </xf>
    <xf numFmtId="167" fontId="5" fillId="0" borderId="0" xfId="17" applyNumberFormat="1" applyFont="1" applyFill="1" applyBorder="1" applyAlignment="1">
      <alignment horizontal="center"/>
    </xf>
    <xf numFmtId="170" fontId="3" fillId="0" borderId="0" xfId="96" applyNumberFormat="1" applyFont="1" applyBorder="1" applyAlignment="1">
      <alignment horizontal="left" indent="1"/>
    </xf>
    <xf numFmtId="170" fontId="3" fillId="0" borderId="0" xfId="17" applyNumberFormat="1" applyFont="1" applyBorder="1" applyAlignment="1">
      <alignment horizontal="left" vertical="justify"/>
    </xf>
    <xf numFmtId="167" fontId="5" fillId="0" borderId="0" xfId="17" applyNumberFormat="1" applyFont="1"/>
    <xf numFmtId="167" fontId="3" fillId="3" borderId="0" xfId="17" applyNumberFormat="1" applyFont="1" applyFill="1" applyBorder="1" applyAlignment="1">
      <alignment horizontal="right"/>
    </xf>
    <xf numFmtId="167" fontId="3" fillId="0" borderId="0" xfId="17" applyNumberFormat="1" applyFont="1"/>
    <xf numFmtId="167" fontId="3" fillId="3" borderId="0" xfId="17" applyNumberFormat="1" applyFont="1" applyFill="1"/>
    <xf numFmtId="169" fontId="11" fillId="0" borderId="0" xfId="17" applyNumberFormat="1" applyFont="1" applyFill="1" applyBorder="1"/>
    <xf numFmtId="0" fontId="11" fillId="0" borderId="1" xfId="93" applyFont="1" applyFill="1" applyBorder="1"/>
    <xf numFmtId="168" fontId="11" fillId="0" borderId="1" xfId="93" applyNumberFormat="1" applyFont="1" applyFill="1" applyBorder="1"/>
    <xf numFmtId="169" fontId="11" fillId="0" borderId="1" xfId="93" applyNumberFormat="1" applyFont="1" applyFill="1" applyBorder="1"/>
    <xf numFmtId="168" fontId="11" fillId="0" borderId="0" xfId="17" applyNumberFormat="1" applyFont="1" applyFill="1"/>
    <xf numFmtId="0" fontId="11" fillId="0" borderId="0" xfId="93" applyFont="1" applyFill="1"/>
    <xf numFmtId="169" fontId="11" fillId="0" borderId="0" xfId="71" applyNumberFormat="1" applyFont="1" applyFill="1" applyBorder="1"/>
    <xf numFmtId="168" fontId="11" fillId="0" borderId="0" xfId="71" applyNumberFormat="1" applyFont="1" applyFill="1" applyBorder="1"/>
    <xf numFmtId="167" fontId="11" fillId="0" borderId="0" xfId="71" applyNumberFormat="1" applyFont="1" applyFill="1" applyBorder="1"/>
    <xf numFmtId="168" fontId="11" fillId="0" borderId="0" xfId="71" applyNumberFormat="1" applyFont="1" applyFill="1"/>
    <xf numFmtId="169" fontId="11" fillId="0" borderId="0" xfId="71" applyNumberFormat="1" applyFont="1" applyFill="1"/>
    <xf numFmtId="167" fontId="11" fillId="0" borderId="0" xfId="71" applyNumberFormat="1" applyFont="1" applyFill="1"/>
    <xf numFmtId="169" fontId="11" fillId="0" borderId="0" xfId="93" applyNumberFormat="1" applyFont="1" applyFill="1"/>
    <xf numFmtId="168" fontId="11" fillId="0" borderId="1" xfId="71" applyNumberFormat="1" applyFont="1" applyFill="1" applyBorder="1"/>
    <xf numFmtId="169" fontId="11" fillId="0" borderId="1" xfId="71" applyNumberFormat="1" applyFont="1" applyFill="1" applyBorder="1"/>
    <xf numFmtId="167" fontId="11" fillId="0" borderId="0" xfId="93" applyNumberFormat="1" applyFont="1" applyFill="1"/>
    <xf numFmtId="0" fontId="11" fillId="0" borderId="0" xfId="96" applyFont="1"/>
    <xf numFmtId="0" fontId="11" fillId="0" borderId="1" xfId="96" applyFont="1" applyBorder="1"/>
    <xf numFmtId="168" fontId="11" fillId="0" borderId="0" xfId="17" applyNumberFormat="1" applyFont="1" applyBorder="1"/>
    <xf numFmtId="168" fontId="11" fillId="0" borderId="0" xfId="17" applyNumberFormat="1" applyFont="1"/>
    <xf numFmtId="0" fontId="11" fillId="0" borderId="0" xfId="96" applyFont="1" applyBorder="1"/>
    <xf numFmtId="168" fontId="11" fillId="0" borderId="0" xfId="17" applyNumberFormat="1" applyFont="1" applyBorder="1" applyAlignment="1">
      <alignment horizontal="right"/>
    </xf>
    <xf numFmtId="167" fontId="11" fillId="0" borderId="1" xfId="17" applyNumberFormat="1" applyFont="1" applyBorder="1"/>
    <xf numFmtId="170" fontId="11" fillId="0" borderId="0" xfId="96" applyNumberFormat="1" applyFont="1" applyBorder="1"/>
    <xf numFmtId="167" fontId="11" fillId="0" borderId="0" xfId="17" applyNumberFormat="1" applyFont="1"/>
    <xf numFmtId="170" fontId="11" fillId="0" borderId="0" xfId="17" applyNumberFormat="1" applyFont="1" applyBorder="1" applyAlignment="1">
      <alignment horizontal="left" indent="2"/>
    </xf>
    <xf numFmtId="170" fontId="11" fillId="0" borderId="0" xfId="17" applyNumberFormat="1" applyFont="1" applyBorder="1" applyAlignment="1">
      <alignment horizontal="left" indent="3"/>
    </xf>
    <xf numFmtId="170" fontId="11" fillId="0" borderId="0" xfId="96" applyNumberFormat="1" applyFont="1" applyAlignment="1">
      <alignment horizontal="left" indent="1"/>
    </xf>
    <xf numFmtId="170" fontId="11" fillId="0" borderId="0" xfId="96" applyNumberFormat="1" applyFont="1" applyBorder="1" applyAlignment="1">
      <alignment horizontal="left" indent="1"/>
    </xf>
    <xf numFmtId="170" fontId="11" fillId="0" borderId="0" xfId="96" applyNumberFormat="1" applyFont="1"/>
    <xf numFmtId="167" fontId="11" fillId="0" borderId="0" xfId="17" applyNumberFormat="1" applyFont="1" applyBorder="1" applyAlignment="1">
      <alignment horizontal="right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168" fontId="2" fillId="0" borderId="2" xfId="17" applyNumberFormat="1" applyFill="1" applyBorder="1" applyAlignment="1">
      <alignment horizontal="left" indent="1"/>
    </xf>
    <xf numFmtId="0" fontId="0" fillId="0" borderId="2" xfId="0" applyFill="1" applyBorder="1"/>
    <xf numFmtId="169" fontId="0" fillId="0" borderId="2" xfId="0" applyNumberFormat="1" applyFill="1" applyBorder="1"/>
    <xf numFmtId="167" fontId="5" fillId="0" borderId="2" xfId="17" applyNumberFormat="1" applyFont="1" applyFill="1" applyBorder="1"/>
    <xf numFmtId="168" fontId="3" fillId="0" borderId="0" xfId="69" applyNumberFormat="1" applyFont="1" applyFill="1" applyBorder="1"/>
    <xf numFmtId="168" fontId="12" fillId="0" borderId="0" xfId="69" applyNumberFormat="1" applyFill="1" applyBorder="1"/>
    <xf numFmtId="168" fontId="12" fillId="0" borderId="0" xfId="69" applyNumberFormat="1" applyFont="1" applyFill="1" applyBorder="1" applyAlignment="1">
      <alignment horizontal="left" indent="1"/>
    </xf>
    <xf numFmtId="168" fontId="12" fillId="0" borderId="0" xfId="69" applyNumberFormat="1" applyFont="1" applyFill="1" applyBorder="1" applyAlignment="1">
      <alignment horizontal="left" indent="2"/>
    </xf>
    <xf numFmtId="168" fontId="12" fillId="0" borderId="0" xfId="69" applyNumberFormat="1" applyFill="1" applyBorder="1" applyAlignment="1">
      <alignment horizontal="left" indent="1"/>
    </xf>
    <xf numFmtId="167" fontId="3" fillId="0" borderId="2" xfId="70" applyNumberFormat="1" applyFont="1" applyBorder="1" applyAlignment="1">
      <alignment horizontal="center"/>
    </xf>
    <xf numFmtId="169" fontId="3" fillId="0" borderId="2" xfId="70" applyNumberFormat="1" applyFont="1" applyBorder="1" applyAlignment="1">
      <alignment horizontal="center"/>
    </xf>
    <xf numFmtId="169" fontId="3" fillId="0" borderId="2" xfId="70" applyNumberFormat="1" applyFont="1" applyFill="1" applyBorder="1" applyAlignment="1">
      <alignment horizontal="center"/>
    </xf>
    <xf numFmtId="167" fontId="3" fillId="0" borderId="2" xfId="70" applyNumberFormat="1" applyFont="1" applyFill="1" applyBorder="1" applyAlignment="1">
      <alignment horizontal="center"/>
    </xf>
    <xf numFmtId="168" fontId="0" fillId="0" borderId="2" xfId="17" applyNumberFormat="1" applyFont="1" applyFill="1" applyBorder="1" applyAlignment="1">
      <alignment horizontal="left" indent="2"/>
    </xf>
    <xf numFmtId="167" fontId="0" fillId="0" borderId="2" xfId="17" applyNumberFormat="1" applyFont="1" applyFill="1" applyBorder="1"/>
    <xf numFmtId="169" fontId="0" fillId="0" borderId="2" xfId="17" applyNumberFormat="1" applyFont="1" applyFill="1" applyBorder="1"/>
    <xf numFmtId="168" fontId="0" fillId="0" borderId="2" xfId="17" applyNumberFormat="1" applyFont="1" applyFill="1" applyBorder="1"/>
    <xf numFmtId="168" fontId="0" fillId="0" borderId="0" xfId="19" applyNumberFormat="1" applyFont="1" applyFill="1" applyBorder="1" applyAlignment="1">
      <alignment horizontal="left" indent="2"/>
    </xf>
    <xf numFmtId="168" fontId="0" fillId="0" borderId="0" xfId="19" applyNumberFormat="1" applyFont="1" applyFill="1" applyBorder="1" applyAlignment="1">
      <alignment horizontal="left" indent="3"/>
    </xf>
    <xf numFmtId="167" fontId="3" fillId="0" borderId="0" xfId="19" applyNumberFormat="1" applyFont="1" applyFill="1" applyBorder="1"/>
    <xf numFmtId="167" fontId="3" fillId="0" borderId="0" xfId="19" applyNumberFormat="1" applyFont="1" applyFill="1" applyBorder="1" applyAlignment="1">
      <alignment horizontal="left" indent="1"/>
    </xf>
    <xf numFmtId="0" fontId="0" fillId="0" borderId="2" xfId="0" applyBorder="1"/>
    <xf numFmtId="168" fontId="3" fillId="0" borderId="0" xfId="72" applyNumberFormat="1" applyFont="1" applyFill="1" applyBorder="1"/>
    <xf numFmtId="168" fontId="5" fillId="0" borderId="0" xfId="72" applyNumberFormat="1" applyFon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3"/>
    </xf>
    <xf numFmtId="168" fontId="3" fillId="0" borderId="0" xfId="72" applyNumberFormat="1" applyFont="1" applyFill="1" applyBorder="1" applyAlignment="1">
      <alignment horizontal="left"/>
    </xf>
    <xf numFmtId="168" fontId="3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2"/>
    </xf>
    <xf numFmtId="168" fontId="12" fillId="0" borderId="0" xfId="72" applyNumberForma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1"/>
    </xf>
    <xf numFmtId="167" fontId="3" fillId="0" borderId="0" xfId="72" applyNumberFormat="1" applyFont="1" applyFill="1" applyBorder="1" applyAlignment="1">
      <alignment horizontal="left" indent="1"/>
    </xf>
    <xf numFmtId="168" fontId="5" fillId="0" borderId="0" xfId="73" applyNumberFormat="1" applyFont="1" applyFill="1" applyBorder="1" applyAlignment="1">
      <alignment horizontal="left" indent="2"/>
    </xf>
    <xf numFmtId="168" fontId="3" fillId="0" borderId="0" xfId="73" applyNumberFormat="1" applyFont="1" applyFill="1" applyBorder="1" applyAlignment="1">
      <alignment horizontal="left" indent="1"/>
    </xf>
    <xf numFmtId="168" fontId="3" fillId="0" borderId="0" xfId="74" applyNumberFormat="1" applyFont="1" applyFill="1" applyBorder="1"/>
    <xf numFmtId="168" fontId="3" fillId="0" borderId="0" xfId="74" applyNumberFormat="1" applyFont="1" applyFill="1" applyBorder="1" applyAlignment="1">
      <alignment horizontal="left"/>
    </xf>
    <xf numFmtId="168" fontId="3" fillId="0" borderId="0" xfId="74" applyNumberFormat="1" applyFont="1" applyFill="1" applyBorder="1" applyAlignment="1">
      <alignment horizontal="left" indent="1"/>
    </xf>
    <xf numFmtId="168" fontId="12" fillId="0" borderId="0" xfId="74" applyNumberFormat="1" applyFont="1" applyFill="1" applyBorder="1" applyAlignment="1">
      <alignment horizontal="left" indent="2"/>
    </xf>
    <xf numFmtId="0" fontId="3" fillId="0" borderId="2" xfId="94" applyFont="1" applyFill="1" applyBorder="1" applyAlignment="1">
      <alignment horizontal="center" vertical="justify"/>
    </xf>
    <xf numFmtId="169" fontId="3" fillId="0" borderId="2" xfId="94" applyNumberFormat="1" applyFont="1" applyFill="1" applyBorder="1" applyAlignment="1">
      <alignment horizontal="center" vertical="justify"/>
    </xf>
    <xf numFmtId="168" fontId="5" fillId="0" borderId="2" xfId="71" applyNumberFormat="1" applyFont="1" applyFill="1" applyBorder="1" applyAlignment="1">
      <alignment horizontal="left" indent="2"/>
    </xf>
    <xf numFmtId="168" fontId="5" fillId="0" borderId="2" xfId="71" applyNumberFormat="1" applyFont="1" applyFill="1" applyBorder="1" applyAlignment="1">
      <alignment horizontal="left" indent="1"/>
    </xf>
    <xf numFmtId="169" fontId="11" fillId="0" borderId="2" xfId="71" applyNumberFormat="1" applyFont="1" applyFill="1" applyBorder="1"/>
    <xf numFmtId="168" fontId="0" fillId="0" borderId="2" xfId="17" applyNumberFormat="1" applyFont="1" applyFill="1" applyBorder="1" applyAlignment="1">
      <alignment horizontal="left" indent="1"/>
    </xf>
    <xf numFmtId="167" fontId="11" fillId="0" borderId="2" xfId="71" applyNumberFormat="1" applyFont="1" applyFill="1" applyBorder="1"/>
    <xf numFmtId="165" fontId="0" fillId="0" borderId="2" xfId="18" applyFont="1" applyFill="1" applyBorder="1" applyAlignment="1">
      <alignment horizontal="right"/>
    </xf>
    <xf numFmtId="0" fontId="11" fillId="0" borderId="2" xfId="96" applyFont="1" applyBorder="1"/>
    <xf numFmtId="170" fontId="5" fillId="0" borderId="2" xfId="96" applyNumberFormat="1" applyFont="1" applyBorder="1"/>
    <xf numFmtId="170" fontId="11" fillId="0" borderId="2" xfId="96" applyNumberFormat="1" applyFont="1" applyBorder="1"/>
    <xf numFmtId="170" fontId="0" fillId="0" borderId="2" xfId="17" applyNumberFormat="1" applyFont="1" applyBorder="1" applyAlignment="1">
      <alignment horizontal="left" indent="2"/>
    </xf>
    <xf numFmtId="168" fontId="11" fillId="0" borderId="2" xfId="17" applyNumberFormat="1" applyFont="1" applyBorder="1" applyAlignment="1">
      <alignment horizontal="left" indent="2"/>
    </xf>
    <xf numFmtId="0" fontId="4" fillId="0" borderId="0" xfId="99" applyFont="1" applyFill="1" applyBorder="1" applyAlignment="1">
      <alignment horizontal="left" indent="1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0" applyNumberFormat="1" applyFont="1" applyFill="1"/>
    <xf numFmtId="168" fontId="3" fillId="0" borderId="0" xfId="17" applyNumberFormat="1" applyFont="1" applyFill="1" applyBorder="1" applyAlignment="1">
      <alignment horizontal="right" vertical="justify"/>
    </xf>
    <xf numFmtId="168" fontId="11" fillId="0" borderId="0" xfId="17" applyNumberFormat="1" applyFont="1" applyFill="1" applyBorder="1" applyAlignment="1">
      <alignment horizontal="right"/>
    </xf>
    <xf numFmtId="167" fontId="3" fillId="0" borderId="0" xfId="17" applyNumberFormat="1" applyFont="1" applyFill="1"/>
    <xf numFmtId="173" fontId="2" fillId="0" borderId="0" xfId="93" applyNumberFormat="1" applyFill="1"/>
    <xf numFmtId="173" fontId="14" fillId="0" borderId="0" xfId="101" applyNumberFormat="1" applyFont="1" applyBorder="1" applyAlignment="1">
      <alignment horizontal="right" vertical="top"/>
    </xf>
    <xf numFmtId="168" fontId="2" fillId="0" borderId="0" xfId="93" applyNumberFormat="1" applyFill="1"/>
    <xf numFmtId="168" fontId="15" fillId="2" borderId="0" xfId="17" applyNumberFormat="1" applyFont="1" applyFill="1" applyBorder="1" applyAlignment="1">
      <alignment horizontal="right"/>
    </xf>
    <xf numFmtId="167" fontId="15" fillId="2" borderId="0" xfId="17" applyNumberFormat="1" applyFont="1" applyFill="1" applyBorder="1" applyAlignment="1">
      <alignment horizontal="right"/>
    </xf>
    <xf numFmtId="167" fontId="2" fillId="0" borderId="0" xfId="17" applyNumberFormat="1" applyFont="1" applyBorder="1" applyAlignment="1">
      <alignment horizontal="right"/>
    </xf>
    <xf numFmtId="3" fontId="2" fillId="0" borderId="0" xfId="0" applyNumberFormat="1" applyFont="1" applyAlignment="1">
      <alignment horizontal="left" indent="1"/>
    </xf>
    <xf numFmtId="168" fontId="3" fillId="0" borderId="2" xfId="17" applyNumberFormat="1" applyFont="1" applyFill="1" applyBorder="1" applyAlignment="1">
      <alignment horizontal="center" vertical="center" wrapText="1"/>
    </xf>
    <xf numFmtId="168" fontId="11" fillId="0" borderId="0" xfId="17" applyNumberFormat="1" applyFont="1" applyFill="1" applyBorder="1"/>
    <xf numFmtId="168" fontId="2" fillId="0" borderId="0" xfId="17" applyNumberFormat="1" applyFont="1" applyFill="1" applyBorder="1" applyAlignment="1">
      <alignment horizontal="right"/>
    </xf>
    <xf numFmtId="168" fontId="3" fillId="0" borderId="1" xfId="17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8" fontId="7" fillId="0" borderId="1" xfId="17" applyNumberFormat="1" applyFont="1" applyFill="1" applyBorder="1" applyAlignment="1">
      <alignment horizontal="center"/>
    </xf>
    <xf numFmtId="169" fontId="7" fillId="0" borderId="1" xfId="17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7" fontId="3" fillId="0" borderId="1" xfId="70" applyNumberFormat="1" applyFont="1" applyBorder="1" applyAlignment="1">
      <alignment horizontal="center" vertical="center"/>
    </xf>
    <xf numFmtId="167" fontId="3" fillId="0" borderId="0" xfId="70" applyNumberFormat="1" applyFont="1" applyBorder="1" applyAlignment="1">
      <alignment horizontal="center" vertical="center"/>
    </xf>
    <xf numFmtId="167" fontId="3" fillId="0" borderId="2" xfId="70" applyNumberFormat="1" applyFont="1" applyBorder="1" applyAlignment="1">
      <alignment horizontal="center" vertical="center"/>
    </xf>
    <xf numFmtId="167" fontId="7" fillId="0" borderId="1" xfId="70" applyNumberFormat="1" applyFont="1" applyFill="1" applyBorder="1" applyAlignment="1">
      <alignment horizontal="center"/>
    </xf>
    <xf numFmtId="167" fontId="7" fillId="0" borderId="1" xfId="70" applyNumberFormat="1" applyFont="1" applyBorder="1" applyAlignment="1">
      <alignment horizontal="center"/>
    </xf>
    <xf numFmtId="0" fontId="0" fillId="0" borderId="1" xfId="0" applyBorder="1"/>
    <xf numFmtId="0" fontId="0" fillId="0" borderId="0" xfId="0"/>
    <xf numFmtId="167" fontId="3" fillId="0" borderId="1" xfId="70" applyNumberFormat="1" applyFont="1" applyFill="1" applyBorder="1" applyAlignment="1">
      <alignment horizontal="center" vertical="center"/>
    </xf>
    <xf numFmtId="167" fontId="3" fillId="0" borderId="0" xfId="70" applyNumberFormat="1" applyFont="1" applyFill="1" applyBorder="1" applyAlignment="1">
      <alignment horizontal="center" vertical="center"/>
    </xf>
    <xf numFmtId="167" fontId="3" fillId="0" borderId="2" xfId="70" applyNumberFormat="1" applyFont="1" applyFill="1" applyBorder="1" applyAlignment="1">
      <alignment horizontal="center" vertical="center"/>
    </xf>
    <xf numFmtId="167" fontId="7" fillId="0" borderId="1" xfId="70" applyNumberFormat="1" applyFont="1" applyBorder="1" applyAlignment="1">
      <alignment horizontal="center" wrapText="1"/>
    </xf>
    <xf numFmtId="167" fontId="3" fillId="0" borderId="3" xfId="70" applyNumberFormat="1" applyFont="1" applyBorder="1" applyAlignment="1">
      <alignment horizontal="center"/>
    </xf>
    <xf numFmtId="167" fontId="7" fillId="0" borderId="0" xfId="70" applyNumberFormat="1" applyFont="1" applyFill="1" applyBorder="1" applyAlignment="1">
      <alignment horizontal="center"/>
    </xf>
    <xf numFmtId="0" fontId="3" fillId="0" borderId="3" xfId="94" applyFont="1" applyFill="1" applyBorder="1" applyAlignment="1">
      <alignment horizontal="center"/>
    </xf>
    <xf numFmtId="168" fontId="3" fillId="0" borderId="1" xfId="75" applyNumberFormat="1" applyFont="1" applyFill="1" applyBorder="1" applyAlignment="1">
      <alignment horizontal="center" vertical="center"/>
    </xf>
    <xf numFmtId="168" fontId="3" fillId="0" borderId="0" xfId="75" applyNumberFormat="1" applyFont="1" applyFill="1" applyBorder="1" applyAlignment="1">
      <alignment horizontal="center" vertical="center"/>
    </xf>
    <xf numFmtId="168" fontId="3" fillId="0" borderId="2" xfId="75" applyNumberFormat="1" applyFont="1" applyFill="1" applyBorder="1" applyAlignment="1">
      <alignment horizontal="center" vertical="center"/>
    </xf>
    <xf numFmtId="0" fontId="8" fillId="0" borderId="1" xfId="94" applyFont="1" applyFill="1" applyBorder="1" applyAlignment="1">
      <alignment horizontal="center"/>
    </xf>
    <xf numFmtId="0" fontId="8" fillId="0" borderId="0" xfId="94" applyFont="1" applyFill="1" applyBorder="1" applyAlignment="1">
      <alignment horizontal="center"/>
    </xf>
    <xf numFmtId="168" fontId="7" fillId="0" borderId="1" xfId="75" applyNumberFormat="1" applyFont="1" applyFill="1" applyBorder="1" applyAlignment="1">
      <alignment horizontal="center" wrapText="1"/>
    </xf>
    <xf numFmtId="168" fontId="7" fillId="0" borderId="0" xfId="75" applyNumberFormat="1" applyFont="1" applyFill="1" applyBorder="1" applyAlignment="1">
      <alignment horizontal="center" wrapText="1"/>
    </xf>
    <xf numFmtId="168" fontId="7" fillId="0" borderId="0" xfId="75" applyNumberFormat="1" applyFont="1" applyFill="1" applyBorder="1" applyAlignment="1">
      <alignment horizontal="center"/>
    </xf>
    <xf numFmtId="0" fontId="3" fillId="0" borderId="2" xfId="93" applyFont="1" applyFill="1" applyBorder="1" applyAlignment="1">
      <alignment horizontal="center"/>
    </xf>
    <xf numFmtId="0" fontId="3" fillId="0" borderId="0" xfId="93" applyFont="1" applyFill="1" applyAlignment="1">
      <alignment horizontal="center"/>
    </xf>
    <xf numFmtId="0" fontId="3" fillId="0" borderId="0" xfId="95" applyFont="1" applyFill="1" applyAlignment="1">
      <alignment horizontal="center"/>
    </xf>
    <xf numFmtId="168" fontId="7" fillId="0" borderId="1" xfId="17" applyNumberFormat="1" applyFont="1" applyFill="1" applyBorder="1" applyAlignment="1">
      <alignment horizontal="center" wrapText="1"/>
    </xf>
    <xf numFmtId="168" fontId="7" fillId="0" borderId="0" xfId="17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168" fontId="3" fillId="0" borderId="3" xfId="17" applyNumberFormat="1" applyFont="1" applyFill="1" applyBorder="1" applyAlignment="1">
      <alignment horizontal="center"/>
    </xf>
    <xf numFmtId="168" fontId="7" fillId="0" borderId="0" xfId="17" applyNumberFormat="1" applyFont="1" applyFill="1" applyBorder="1" applyAlignment="1">
      <alignment horizontal="center" vertical="center" wrapText="1"/>
    </xf>
    <xf numFmtId="168" fontId="3" fillId="0" borderId="1" xfId="17" applyNumberFormat="1" applyFont="1" applyFill="1" applyBorder="1" applyAlignment="1">
      <alignment horizontal="center" wrapText="1"/>
    </xf>
    <xf numFmtId="169" fontId="3" fillId="0" borderId="1" xfId="17" applyNumberFormat="1" applyFont="1" applyFill="1" applyBorder="1" applyAlignment="1">
      <alignment horizontal="center" wrapText="1"/>
    </xf>
    <xf numFmtId="168" fontId="3" fillId="0" borderId="2" xfId="17" applyNumberFormat="1" applyFont="1" applyFill="1" applyBorder="1" applyAlignment="1">
      <alignment horizontal="center" wrapText="1"/>
    </xf>
    <xf numFmtId="169" fontId="3" fillId="0" borderId="2" xfId="17" applyNumberFormat="1" applyFont="1" applyFill="1" applyBorder="1" applyAlignment="1">
      <alignment horizontal="center" wrapText="1"/>
    </xf>
    <xf numFmtId="169" fontId="3" fillId="0" borderId="3" xfId="17" applyNumberFormat="1" applyFont="1" applyFill="1" applyBorder="1" applyAlignment="1">
      <alignment horizontal="center"/>
    </xf>
    <xf numFmtId="0" fontId="3" fillId="0" borderId="0" xfId="97" applyFont="1" applyAlignment="1">
      <alignment horizontal="center"/>
    </xf>
    <xf numFmtId="0" fontId="3" fillId="0" borderId="0" xfId="98" applyFont="1" applyAlignment="1">
      <alignment horizontal="center"/>
    </xf>
    <xf numFmtId="168" fontId="3" fillId="0" borderId="0" xfId="17" applyNumberFormat="1" applyFont="1" applyBorder="1" applyAlignment="1">
      <alignment horizontal="center" vertical="center" wrapText="1"/>
    </xf>
    <xf numFmtId="0" fontId="3" fillId="0" borderId="0" xfId="96" applyFont="1" applyBorder="1" applyAlignment="1">
      <alignment horizontal="center" vertical="center" wrapText="1"/>
    </xf>
    <xf numFmtId="168" fontId="3" fillId="0" borderId="3" xfId="17" applyNumberFormat="1" applyFont="1" applyBorder="1" applyAlignment="1">
      <alignment horizontal="center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Alignment="1">
      <alignment horizontal="center" wrapText="1"/>
    </xf>
    <xf numFmtId="170" fontId="3" fillId="0" borderId="0" xfId="96" applyNumberFormat="1" applyFont="1" applyAlignment="1">
      <alignment horizontal="center"/>
    </xf>
    <xf numFmtId="170" fontId="3" fillId="0" borderId="1" xfId="17" applyNumberFormat="1" applyFont="1" applyBorder="1" applyAlignment="1">
      <alignment horizontal="center" vertical="center" wrapText="1"/>
    </xf>
    <xf numFmtId="170" fontId="11" fillId="0" borderId="2" xfId="96" applyNumberFormat="1" applyFont="1" applyBorder="1" applyAlignment="1">
      <alignment horizontal="center" vertical="center" wrapText="1"/>
    </xf>
    <xf numFmtId="0" fontId="3" fillId="0" borderId="0" xfId="96" applyFont="1" applyAlignment="1">
      <alignment horizontal="center"/>
    </xf>
    <xf numFmtId="170" fontId="3" fillId="0" borderId="3" xfId="17" applyNumberFormat="1" applyFont="1" applyBorder="1" applyAlignment="1">
      <alignment horizontal="center"/>
    </xf>
  </cellXfs>
  <cellStyles count="102">
    <cellStyle name="Euro" xfId="1"/>
    <cellStyle name="Euro 10" xfId="2"/>
    <cellStyle name="Euro 11" xfId="3"/>
    <cellStyle name="Euro 12" xfId="4"/>
    <cellStyle name="Euro 13" xfId="5"/>
    <cellStyle name="Euro 14" xfId="6"/>
    <cellStyle name="Euro 15" xfId="7"/>
    <cellStyle name="Euro 16" xfId="8"/>
    <cellStyle name="Euro 2" xfId="9"/>
    <cellStyle name="Euro 3" xfId="10"/>
    <cellStyle name="Euro 4" xfId="11"/>
    <cellStyle name="Euro 5" xfId="12"/>
    <cellStyle name="Euro 6" xfId="13"/>
    <cellStyle name="Euro 7" xfId="14"/>
    <cellStyle name="Euro 8" xfId="15"/>
    <cellStyle name="Euro 9" xfId="16"/>
    <cellStyle name="Millares" xfId="17" builtinId="3"/>
    <cellStyle name="Millares [0]" xfId="18" builtinId="6"/>
    <cellStyle name="Millares 10" xfId="19"/>
    <cellStyle name="Millares 2" xfId="20"/>
    <cellStyle name="Millares 2 10" xfId="21"/>
    <cellStyle name="Millares 2 11" xfId="22"/>
    <cellStyle name="Millares 2 12" xfId="23"/>
    <cellStyle name="Millares 2 13" xfId="24"/>
    <cellStyle name="Millares 2 14" xfId="25"/>
    <cellStyle name="Millares 2 15" xfId="26"/>
    <cellStyle name="Millares 2 16" xfId="27"/>
    <cellStyle name="Millares 2 2" xfId="28"/>
    <cellStyle name="Millares 2 3" xfId="29"/>
    <cellStyle name="Millares 2 4" xfId="30"/>
    <cellStyle name="Millares 2 5" xfId="31"/>
    <cellStyle name="Millares 2 6" xfId="32"/>
    <cellStyle name="Millares 2 7" xfId="33"/>
    <cellStyle name="Millares 2 8" xfId="34"/>
    <cellStyle name="Millares 2 9" xfId="35"/>
    <cellStyle name="Millares 3" xfId="36"/>
    <cellStyle name="Millares 3 10" xfId="37"/>
    <cellStyle name="Millares 3 11" xfId="38"/>
    <cellStyle name="Millares 3 12" xfId="39"/>
    <cellStyle name="Millares 3 13" xfId="40"/>
    <cellStyle name="Millares 3 14" xfId="41"/>
    <cellStyle name="Millares 3 15" xfId="42"/>
    <cellStyle name="Millares 3 16" xfId="43"/>
    <cellStyle name="Millares 3 2" xfId="44"/>
    <cellStyle name="Millares 3 3" xfId="45"/>
    <cellStyle name="Millares 3 4" xfId="46"/>
    <cellStyle name="Millares 3 5" xfId="47"/>
    <cellStyle name="Millares 3 6" xfId="48"/>
    <cellStyle name="Millares 3 7" xfId="49"/>
    <cellStyle name="Millares 3 8" xfId="50"/>
    <cellStyle name="Millares 3 9" xfId="51"/>
    <cellStyle name="Millares 4 10" xfId="52"/>
    <cellStyle name="Millares 4 11" xfId="53"/>
    <cellStyle name="Millares 4 12" xfId="54"/>
    <cellStyle name="Millares 4 13" xfId="55"/>
    <cellStyle name="Millares 4 14" xfId="56"/>
    <cellStyle name="Millares 4 15" xfId="57"/>
    <cellStyle name="Millares 4 16" xfId="58"/>
    <cellStyle name="Millares 4 2" xfId="59"/>
    <cellStyle name="Millares 4 3" xfId="60"/>
    <cellStyle name="Millares 4 4" xfId="61"/>
    <cellStyle name="Millares 4 5" xfId="62"/>
    <cellStyle name="Millares 4 6" xfId="63"/>
    <cellStyle name="Millares 4 7" xfId="64"/>
    <cellStyle name="Millares 4 8" xfId="65"/>
    <cellStyle name="Millares 4 9" xfId="66"/>
    <cellStyle name="Millares 5" xfId="67"/>
    <cellStyle name="Millares 6" xfId="68"/>
    <cellStyle name="Millares 7" xfId="69"/>
    <cellStyle name="Millares 9" xfId="70"/>
    <cellStyle name="Millares_05. Mercado Laboral" xfId="71"/>
    <cellStyle name="Millares_05. Mercado Laboral 12" xfId="72"/>
    <cellStyle name="Millares_05. Mercado Laboral 13" xfId="73"/>
    <cellStyle name="Millares_05. Mercado Laboral 15" xfId="74"/>
    <cellStyle name="Millares_05. Mercado Laboral 16" xfId="75"/>
    <cellStyle name="Millares_cruces de mercado laboral" xfId="76"/>
    <cellStyle name="Normal" xfId="0" builtinId="0"/>
    <cellStyle name="Normal 2" xfId="77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2" xfId="85"/>
    <cellStyle name="Normal 2 3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3" xfId="100"/>
    <cellStyle name="Normal_05. Mercado Laboral" xfId="93"/>
    <cellStyle name="Normal_05. Mercado Laboral 14" xfId="94"/>
    <cellStyle name="Normal_05. Mercado Laboral 8" xfId="95"/>
    <cellStyle name="Normal_Hoja1" xfId="101"/>
    <cellStyle name="Normal_Mercado Laboral" xfId="96"/>
    <cellStyle name="Normal_Mercado Laboral 15" xfId="97"/>
    <cellStyle name="Normal_Mercado Laboral 16" xfId="98"/>
    <cellStyle name="Normal_Mercado Laboral 17" xfId="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257175</xdr:colOff>
      <xdr:row>12</xdr:row>
      <xdr:rowOff>76200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0" y="0"/>
          <a:ext cx="6391275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</a:t>
          </a: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Laboral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152400</xdr:colOff>
      <xdr:row>5</xdr:row>
      <xdr:rowOff>135308</xdr:rowOff>
    </xdr:from>
    <xdr:to>
      <xdr:col>0</xdr:col>
      <xdr:colOff>685800</xdr:colOff>
      <xdr:row>12</xdr:row>
      <xdr:rowOff>5385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49683"/>
          <a:ext cx="533400" cy="8702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9526</xdr:rowOff>
    </xdr:from>
    <xdr:to>
      <xdr:col>0</xdr:col>
      <xdr:colOff>602475</xdr:colOff>
      <xdr:row>2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" y="9526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28575</xdr:rowOff>
    </xdr:from>
    <xdr:to>
      <xdr:col>0</xdr:col>
      <xdr:colOff>573900</xdr:colOff>
      <xdr:row>1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18</xdr:col>
      <xdr:colOff>285750</xdr:colOff>
      <xdr:row>0</xdr:row>
      <xdr:rowOff>38100</xdr:rowOff>
    </xdr:from>
    <xdr:to>
      <xdr:col>18</xdr:col>
      <xdr:colOff>516750</xdr:colOff>
      <xdr:row>1</xdr:row>
      <xdr:rowOff>114300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39325" y="38100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2057400</xdr:colOff>
      <xdr:row>60</xdr:row>
      <xdr:rowOff>47625</xdr:rowOff>
    </xdr:from>
    <xdr:to>
      <xdr:col>0</xdr:col>
      <xdr:colOff>2288400</xdr:colOff>
      <xdr:row>63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8667750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1543050</xdr:colOff>
      <xdr:row>0</xdr:row>
      <xdr:rowOff>0</xdr:rowOff>
    </xdr:from>
    <xdr:to>
      <xdr:col>0</xdr:col>
      <xdr:colOff>1774050</xdr:colOff>
      <xdr:row>2</xdr:row>
      <xdr:rowOff>95250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3050" y="0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1514475</xdr:colOff>
      <xdr:row>60</xdr:row>
      <xdr:rowOff>76200</xdr:rowOff>
    </xdr:from>
    <xdr:to>
      <xdr:col>0</xdr:col>
      <xdr:colOff>1745475</xdr:colOff>
      <xdr:row>63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8743950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1600200</xdr:colOff>
      <xdr:row>0</xdr:row>
      <xdr:rowOff>19050</xdr:rowOff>
    </xdr:from>
    <xdr:to>
      <xdr:col>0</xdr:col>
      <xdr:colOff>1831200</xdr:colOff>
      <xdr:row>2</xdr:row>
      <xdr:rowOff>114300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0200" y="19050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58</xdr:row>
      <xdr:rowOff>19050</xdr:rowOff>
    </xdr:from>
    <xdr:to>
      <xdr:col>0</xdr:col>
      <xdr:colOff>554850</xdr:colOff>
      <xdr:row>60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8362950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57981</xdr:colOff>
      <xdr:row>0</xdr:row>
      <xdr:rowOff>41408</xdr:rowOff>
    </xdr:from>
    <xdr:to>
      <xdr:col>0</xdr:col>
      <xdr:colOff>288981</xdr:colOff>
      <xdr:row>2</xdr:row>
      <xdr:rowOff>136658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981" y="41408"/>
          <a:ext cx="231000" cy="3768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85725</xdr:rowOff>
    </xdr:from>
    <xdr:to>
      <xdr:col>0</xdr:col>
      <xdr:colOff>507225</xdr:colOff>
      <xdr:row>0</xdr:row>
      <xdr:rowOff>462584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85725"/>
          <a:ext cx="231000" cy="3768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parche%20urban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C5Y6M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ercLab"/>
    </sheetNames>
    <sheetDataSet>
      <sheetData sheetId="0">
        <row r="7">
          <cell r="C7">
            <v>6521491.2487741662</v>
          </cell>
          <cell r="D7">
            <v>3059715.122057057</v>
          </cell>
          <cell r="E7">
            <v>3461776.1267185626</v>
          </cell>
          <cell r="F7">
            <v>3655098.7639760049</v>
          </cell>
          <cell r="G7">
            <v>2251283.1810982185</v>
          </cell>
          <cell r="H7">
            <v>1403815.5828779605</v>
          </cell>
        </row>
        <row r="8">
          <cell r="C8">
            <v>942316.35777599749</v>
          </cell>
          <cell r="D8">
            <v>413319.10298779944</v>
          </cell>
          <cell r="E8">
            <v>528997.25478821492</v>
          </cell>
          <cell r="F8">
            <v>510515.90044357232</v>
          </cell>
          <cell r="G8">
            <v>270258.29396321654</v>
          </cell>
          <cell r="H8">
            <v>240257.60648035948</v>
          </cell>
        </row>
        <row r="9">
          <cell r="C9">
            <v>550917.03022071638</v>
          </cell>
          <cell r="D9">
            <v>253046.31273380108</v>
          </cell>
          <cell r="E9">
            <v>297870.7174869203</v>
          </cell>
          <cell r="F9">
            <v>310839.93635296385</v>
          </cell>
          <cell r="G9">
            <v>172849.64579094801</v>
          </cell>
          <cell r="H9">
            <v>137990.29056201919</v>
          </cell>
        </row>
        <row r="10">
          <cell r="C10">
            <v>2038479.0178752514</v>
          </cell>
          <cell r="D10">
            <v>930231.54551265517</v>
          </cell>
          <cell r="E10">
            <v>1108247.472362658</v>
          </cell>
          <cell r="F10">
            <v>1146826.1400834597</v>
          </cell>
          <cell r="G10">
            <v>649817.98465900344</v>
          </cell>
          <cell r="H10">
            <v>497008.15542444988</v>
          </cell>
        </row>
        <row r="11">
          <cell r="C11">
            <v>2989778.842903683</v>
          </cell>
          <cell r="D11">
            <v>1463118.160822829</v>
          </cell>
          <cell r="E11">
            <v>1526660.6820808556</v>
          </cell>
          <cell r="F11">
            <v>1686916.7870960932</v>
          </cell>
          <cell r="G11">
            <v>1158357.2566849727</v>
          </cell>
          <cell r="H11">
            <v>528559.53041104914</v>
          </cell>
        </row>
        <row r="13">
          <cell r="C13">
            <v>1389475.4886588068</v>
          </cell>
          <cell r="D13">
            <v>650717.22310481791</v>
          </cell>
          <cell r="E13">
            <v>738758.2655539097</v>
          </cell>
          <cell r="F13">
            <v>697202.43239243992</v>
          </cell>
          <cell r="G13">
            <v>485877.90702471859</v>
          </cell>
          <cell r="H13">
            <v>211324.52536771356</v>
          </cell>
        </row>
        <row r="14">
          <cell r="C14">
            <v>1387869.1067084554</v>
          </cell>
          <cell r="D14">
            <v>649172.91317447636</v>
          </cell>
          <cell r="E14">
            <v>738696.19353390613</v>
          </cell>
          <cell r="F14">
            <v>721498.83682611946</v>
          </cell>
          <cell r="G14">
            <v>465211.3257941684</v>
          </cell>
          <cell r="H14">
            <v>256287.51103193377</v>
          </cell>
        </row>
        <row r="15">
          <cell r="C15">
            <v>1297808.7792680892</v>
          </cell>
          <cell r="D15">
            <v>616090.88467183919</v>
          </cell>
          <cell r="E15">
            <v>681717.89459618845</v>
          </cell>
          <cell r="F15">
            <v>711372.16737258737</v>
          </cell>
          <cell r="G15">
            <v>448077.47172373056</v>
          </cell>
          <cell r="H15">
            <v>263294.69564884464</v>
          </cell>
        </row>
        <row r="16">
          <cell r="C16">
            <v>1268800.4948829203</v>
          </cell>
          <cell r="D16">
            <v>593182.73587195051</v>
          </cell>
          <cell r="E16">
            <v>675617.75901092973</v>
          </cell>
          <cell r="F16">
            <v>757731.90363971144</v>
          </cell>
          <cell r="G16">
            <v>439228.96667962725</v>
          </cell>
          <cell r="H16">
            <v>318502.93696005689</v>
          </cell>
        </row>
        <row r="17">
          <cell r="C17">
            <v>1142207.2014372379</v>
          </cell>
          <cell r="D17">
            <v>531454.62422029045</v>
          </cell>
          <cell r="E17">
            <v>610752.57721691288</v>
          </cell>
          <cell r="F17">
            <v>751782.88900979853</v>
          </cell>
          <cell r="G17">
            <v>402181.23417382454</v>
          </cell>
          <cell r="H17">
            <v>349601.65483595757</v>
          </cell>
        </row>
        <row r="18">
          <cell r="C18">
            <v>35330.177820337987</v>
          </cell>
          <cell r="D18">
            <v>19096.741013604005</v>
          </cell>
          <cell r="E18">
            <v>16233.436806733996</v>
          </cell>
          <cell r="F18">
            <v>15510.534735364001</v>
          </cell>
          <cell r="G18">
            <v>10706.275701979997</v>
          </cell>
          <cell r="H18">
            <v>4804.2590333839998</v>
          </cell>
        </row>
        <row r="20">
          <cell r="C20">
            <v>637367.63694980182</v>
          </cell>
          <cell r="D20">
            <v>292511.01094052359</v>
          </cell>
          <cell r="E20">
            <v>344856.62600927998</v>
          </cell>
          <cell r="F20">
            <v>349419.75187652465</v>
          </cell>
          <cell r="G20">
            <v>224345.91111839292</v>
          </cell>
          <cell r="H20">
            <v>125073.84075813612</v>
          </cell>
        </row>
        <row r="21">
          <cell r="C21">
            <v>3397149.5924061546</v>
          </cell>
          <cell r="D21">
            <v>1661153.615685846</v>
          </cell>
          <cell r="E21">
            <v>1735995.9767204397</v>
          </cell>
          <cell r="F21">
            <v>1876552.7925559576</v>
          </cell>
          <cell r="G21">
            <v>1253215.9816404583</v>
          </cell>
          <cell r="H21">
            <v>623336.81091543322</v>
          </cell>
        </row>
        <row r="22">
          <cell r="C22">
            <v>1927694.2039244003</v>
          </cell>
          <cell r="D22">
            <v>858917.27048369194</v>
          </cell>
          <cell r="E22">
            <v>1068776.9334406995</v>
          </cell>
          <cell r="F22">
            <v>1056151.6909076502</v>
          </cell>
          <cell r="G22">
            <v>593342.72465962602</v>
          </cell>
          <cell r="H22">
            <v>462808.96624798613</v>
          </cell>
        </row>
        <row r="23">
          <cell r="C23">
            <v>546028.51504507056</v>
          </cell>
          <cell r="D23">
            <v>239429.18719512818</v>
          </cell>
          <cell r="E23">
            <v>306599.32784994319</v>
          </cell>
          <cell r="F23">
            <v>363765.28249347565</v>
          </cell>
          <cell r="G23">
            <v>173888.79842383208</v>
          </cell>
          <cell r="H23">
            <v>189876.48406964517</v>
          </cell>
        </row>
        <row r="24">
          <cell r="C24">
            <v>13251.300450260995</v>
          </cell>
          <cell r="D24">
            <v>7704.0377519309995</v>
          </cell>
          <cell r="E24">
            <v>5547.2626983300006</v>
          </cell>
          <cell r="F24">
            <v>9209.2461425279998</v>
          </cell>
          <cell r="G24">
            <v>6489.7652558469999</v>
          </cell>
          <cell r="H24">
            <v>2719.4808866810004</v>
          </cell>
        </row>
        <row r="26">
          <cell r="C26">
            <v>348747.38894730678</v>
          </cell>
          <cell r="D26">
            <v>178413.20236788478</v>
          </cell>
          <cell r="E26">
            <v>170334.1865794269</v>
          </cell>
          <cell r="F26">
            <v>25253.529058904012</v>
          </cell>
          <cell r="G26">
            <v>18486.384318118009</v>
          </cell>
          <cell r="H26">
            <v>6767.1447407859987</v>
          </cell>
        </row>
        <row r="27">
          <cell r="C27">
            <v>613307.26032802474</v>
          </cell>
          <cell r="D27">
            <v>303315.24227050261</v>
          </cell>
          <cell r="E27">
            <v>309992.01805752324</v>
          </cell>
          <cell r="F27">
            <v>124258.02984640804</v>
          </cell>
          <cell r="G27">
            <v>92198.785598128859</v>
          </cell>
          <cell r="H27">
            <v>32059.244248279025</v>
          </cell>
        </row>
        <row r="28">
          <cell r="C28">
            <v>829262.70346575312</v>
          </cell>
          <cell r="D28">
            <v>421150.63471264212</v>
          </cell>
          <cell r="E28">
            <v>408112.06875307614</v>
          </cell>
          <cell r="F28">
            <v>331568.30976014712</v>
          </cell>
          <cell r="G28">
            <v>243877.07003952508</v>
          </cell>
          <cell r="H28">
            <v>87691.239720626007</v>
          </cell>
        </row>
        <row r="29">
          <cell r="C29">
            <v>988555.26672109775</v>
          </cell>
          <cell r="D29">
            <v>477158.96091639821</v>
          </cell>
          <cell r="E29">
            <v>511396.30580464163</v>
          </cell>
          <cell r="F29">
            <v>619227.07556682278</v>
          </cell>
          <cell r="G29">
            <v>402742.79141701752</v>
          </cell>
          <cell r="H29">
            <v>216484.28414980217</v>
          </cell>
        </row>
        <row r="30">
          <cell r="C30">
            <v>627164.20312342653</v>
          </cell>
          <cell r="D30">
            <v>273399.05998350371</v>
          </cell>
          <cell r="E30">
            <v>353765.14313991839</v>
          </cell>
          <cell r="F30">
            <v>441744.45563451294</v>
          </cell>
          <cell r="G30">
            <v>251901.94095991735</v>
          </cell>
          <cell r="H30">
            <v>189842.51467460554</v>
          </cell>
        </row>
        <row r="31">
          <cell r="C31">
            <v>556383.78032876691</v>
          </cell>
          <cell r="D31">
            <v>250145.6817235497</v>
          </cell>
          <cell r="E31">
            <v>306238.0986052262</v>
          </cell>
          <cell r="F31">
            <v>430474.6317671382</v>
          </cell>
          <cell r="G31">
            <v>237723.16805307951</v>
          </cell>
          <cell r="H31">
            <v>192751.46371406893</v>
          </cell>
        </row>
        <row r="32">
          <cell r="C32">
            <v>502732.29581933504</v>
          </cell>
          <cell r="D32">
            <v>232084.19766810731</v>
          </cell>
          <cell r="E32">
            <v>270648.09815124096</v>
          </cell>
          <cell r="F32">
            <v>380097.80146876076</v>
          </cell>
          <cell r="G32">
            <v>222634.45076180631</v>
          </cell>
          <cell r="H32">
            <v>157463.35070696147</v>
          </cell>
        </row>
        <row r="33">
          <cell r="C33">
            <v>425687.99221987091</v>
          </cell>
          <cell r="D33">
            <v>200540.129481407</v>
          </cell>
          <cell r="E33">
            <v>225147.86273847317</v>
          </cell>
          <cell r="F33">
            <v>331411.56646578293</v>
          </cell>
          <cell r="G33">
            <v>193145.8101548969</v>
          </cell>
          <cell r="H33">
            <v>138265.75631088932</v>
          </cell>
        </row>
        <row r="34">
          <cell r="C34">
            <v>348835.01459741982</v>
          </cell>
          <cell r="D34">
            <v>157269.55690801053</v>
          </cell>
          <cell r="E34">
            <v>191565.45768941395</v>
          </cell>
          <cell r="F34">
            <v>259111.36196750827</v>
          </cell>
          <cell r="G34">
            <v>151086.52157166848</v>
          </cell>
          <cell r="H34">
            <v>108024.84039583914</v>
          </cell>
        </row>
        <row r="35">
          <cell r="C35">
            <v>316577.12066943763</v>
          </cell>
          <cell r="D35">
            <v>133535.06310933919</v>
          </cell>
          <cell r="E35">
            <v>183042.05756010083</v>
          </cell>
          <cell r="F35">
            <v>218975.02157207314</v>
          </cell>
          <cell r="G35">
            <v>124381.59205516624</v>
          </cell>
          <cell r="H35">
            <v>94593.429516906152</v>
          </cell>
        </row>
        <row r="36">
          <cell r="C36">
            <v>247570.47514681346</v>
          </cell>
          <cell r="D36">
            <v>108534.87613678914</v>
          </cell>
          <cell r="E36">
            <v>139035.5990100232</v>
          </cell>
          <cell r="F36">
            <v>170008.41722210875</v>
          </cell>
          <cell r="G36">
            <v>99473.338951981044</v>
          </cell>
          <cell r="H36">
            <v>70535.078270126862</v>
          </cell>
        </row>
        <row r="37">
          <cell r="C37">
            <v>215667.59944595621</v>
          </cell>
          <cell r="D37">
            <v>98415.140479805021</v>
          </cell>
          <cell r="E37">
            <v>117252.45896615014</v>
          </cell>
          <cell r="F37">
            <v>127731.58369279117</v>
          </cell>
          <cell r="G37">
            <v>83544.694692404839</v>
          </cell>
          <cell r="H37">
            <v>44186.889000385912</v>
          </cell>
        </row>
        <row r="38">
          <cell r="C38">
            <v>501000.14796233701</v>
          </cell>
          <cell r="D38">
            <v>225753.3762990355</v>
          </cell>
          <cell r="E38">
            <v>275246.77166331524</v>
          </cell>
          <cell r="F38">
            <v>195236.97995299427</v>
          </cell>
          <cell r="G38">
            <v>130086.63252437611</v>
          </cell>
          <cell r="H38">
            <v>65150.34742861674</v>
          </cell>
        </row>
        <row r="48">
          <cell r="C48">
            <v>8308416.8534901468</v>
          </cell>
          <cell r="D48">
            <v>6.6939929435194134</v>
          </cell>
          <cell r="E48">
            <v>6521491.2487741662</v>
          </cell>
          <cell r="F48">
            <v>7.3198676328742813</v>
          </cell>
          <cell r="G48">
            <v>3655098.7639760049</v>
          </cell>
          <cell r="H48">
            <v>7.7242559500768406</v>
          </cell>
          <cell r="I48">
            <v>3460910.6469989712</v>
          </cell>
          <cell r="J48">
            <v>7.6262571850563345</v>
          </cell>
          <cell r="K48">
            <v>194188.1169770548</v>
          </cell>
          <cell r="L48">
            <v>9.3459975384201019</v>
          </cell>
          <cell r="M48">
            <v>3.0099649342582535</v>
          </cell>
        </row>
        <row r="49">
          <cell r="C49">
            <v>1156529.411386604</v>
          </cell>
          <cell r="D49">
            <v>8.9735579316249527</v>
          </cell>
          <cell r="E49">
            <v>942316.35777599749</v>
          </cell>
          <cell r="F49">
            <v>9.6340977931631304</v>
          </cell>
          <cell r="G49">
            <v>510515.90044357232</v>
          </cell>
          <cell r="H49">
            <v>10.203372387587097</v>
          </cell>
          <cell r="I49">
            <v>470256.41291001625</v>
          </cell>
          <cell r="J49">
            <v>10.128644126272198</v>
          </cell>
          <cell r="K49">
            <v>40259.487533555992</v>
          </cell>
          <cell r="L49">
            <v>11.038053949903656</v>
          </cell>
          <cell r="M49">
            <v>3.9246423968111421</v>
          </cell>
        </row>
        <row r="50">
          <cell r="C50">
            <v>677385.23227039888</v>
          </cell>
          <cell r="D50">
            <v>8.1435491114390004</v>
          </cell>
          <cell r="E50">
            <v>550917.03022071638</v>
          </cell>
          <cell r="F50">
            <v>8.7791378766090222</v>
          </cell>
          <cell r="G50">
            <v>310839.93635296385</v>
          </cell>
          <cell r="H50">
            <v>9.3850588964662105</v>
          </cell>
          <cell r="I50">
            <v>286421.90139754605</v>
          </cell>
          <cell r="J50">
            <v>9.3308610343200122</v>
          </cell>
          <cell r="K50">
            <v>24418.034955418982</v>
          </cell>
          <cell r="L50">
            <v>10.003849114703616</v>
          </cell>
          <cell r="M50">
            <v>2.0612511901078947</v>
          </cell>
        </row>
        <row r="51">
          <cell r="C51">
            <v>2578443.5621803268</v>
          </cell>
          <cell r="D51">
            <v>7.2095617529880274</v>
          </cell>
          <cell r="E51">
            <v>2038479.0178752514</v>
          </cell>
          <cell r="F51">
            <v>7.8410178025534991</v>
          </cell>
          <cell r="G51">
            <v>1146826.1400834597</v>
          </cell>
          <cell r="H51">
            <v>8.4505659174238783</v>
          </cell>
          <cell r="I51">
            <v>1063410.0314211922</v>
          </cell>
          <cell r="J51">
            <v>8.3752757859900466</v>
          </cell>
          <cell r="K51">
            <v>83416.108662278988</v>
          </cell>
          <cell r="L51">
            <v>9.3771743742044986</v>
          </cell>
          <cell r="M51">
            <v>3.2170631700163494</v>
          </cell>
        </row>
        <row r="52">
          <cell r="C52">
            <v>3896058.6476553925</v>
          </cell>
          <cell r="D52">
            <v>5.2662387149724514</v>
          </cell>
          <cell r="E52">
            <v>2989778.842903683</v>
          </cell>
          <cell r="F52">
            <v>5.8190406493247382</v>
          </cell>
          <cell r="G52">
            <v>1686916.7870960932</v>
          </cell>
          <cell r="H52">
            <v>5.9969525981558478</v>
          </cell>
          <cell r="I52">
            <v>1640822.3012702884</v>
          </cell>
          <cell r="J52">
            <v>5.9551443165234375</v>
          </cell>
          <cell r="K52">
            <v>46094.485825799915</v>
          </cell>
          <cell r="L52">
            <v>7.3477406679764234</v>
          </cell>
          <cell r="M52">
            <v>2.3867088917232513</v>
          </cell>
        </row>
        <row r="54">
          <cell r="C54">
            <v>1752683.032510767</v>
          </cell>
          <cell r="D54">
            <v>0</v>
          </cell>
          <cell r="E54">
            <v>637367.63694980182</v>
          </cell>
          <cell r="F54">
            <v>0</v>
          </cell>
          <cell r="G54">
            <v>349419.75187652465</v>
          </cell>
          <cell r="H54">
            <v>0</v>
          </cell>
          <cell r="I54">
            <v>343641.56635480712</v>
          </cell>
          <cell r="J54">
            <v>0</v>
          </cell>
          <cell r="K54">
            <v>5778.185521718</v>
          </cell>
          <cell r="L54">
            <v>0</v>
          </cell>
          <cell r="M54">
            <v>2.6315116624722492</v>
          </cell>
        </row>
        <row r="55">
          <cell r="C55">
            <v>4068759.8015623097</v>
          </cell>
          <cell r="D55">
            <v>4.1187880401137793</v>
          </cell>
          <cell r="E55">
            <v>3397149.5924061546</v>
          </cell>
          <cell r="F55">
            <v>4.6912963820116094</v>
          </cell>
          <cell r="G55">
            <v>1876552.7925559576</v>
          </cell>
          <cell r="H55">
            <v>4.8043690642378793</v>
          </cell>
          <cell r="I55">
            <v>1806675.6472637134</v>
          </cell>
          <cell r="J55">
            <v>4.7824234149561482</v>
          </cell>
          <cell r="K55">
            <v>69877.145292238885</v>
          </cell>
          <cell r="L55">
            <v>5.3717744720413103</v>
          </cell>
          <cell r="M55">
            <v>2.1630588004500666</v>
          </cell>
        </row>
        <row r="56">
          <cell r="C56">
            <v>1927694.2039244003</v>
          </cell>
          <cell r="D56">
            <v>9.7445454384537928</v>
          </cell>
          <cell r="E56">
            <v>1927694.2039244003</v>
          </cell>
          <cell r="F56">
            <v>9.7445454384537928</v>
          </cell>
          <cell r="G56">
            <v>1056151.6909076502</v>
          </cell>
          <cell r="H56">
            <v>10.240083881442132</v>
          </cell>
          <cell r="I56">
            <v>968306.14913805178</v>
          </cell>
          <cell r="J56">
            <v>10.215494153217476</v>
          </cell>
          <cell r="K56">
            <v>87845.541769594056</v>
          </cell>
          <cell r="L56">
            <v>10.511132184701088</v>
          </cell>
          <cell r="M56">
            <v>3.4963067542996296</v>
          </cell>
        </row>
        <row r="57">
          <cell r="C57">
            <v>546028.51504507056</v>
          </cell>
          <cell r="D57">
            <v>15.113622508345536</v>
          </cell>
          <cell r="E57">
            <v>546028.51504507056</v>
          </cell>
          <cell r="F57">
            <v>15.113622508345536</v>
          </cell>
          <cell r="G57">
            <v>363765.28249347565</v>
          </cell>
          <cell r="H57">
            <v>15.482626805258148</v>
          </cell>
          <cell r="I57">
            <v>333639.86483449891</v>
          </cell>
          <cell r="J57">
            <v>15.511139708806038</v>
          </cell>
          <cell r="K57">
            <v>30125.417658976985</v>
          </cell>
          <cell r="L57">
            <v>15.166845580465013</v>
          </cell>
          <cell r="M57">
            <v>3.6553478614185235</v>
          </cell>
        </row>
        <row r="58">
          <cell r="C58">
            <v>13251.300450260995</v>
          </cell>
          <cell r="D58">
            <v>0</v>
          </cell>
          <cell r="E58">
            <v>13251.300450260995</v>
          </cell>
          <cell r="F58">
            <v>0</v>
          </cell>
          <cell r="G58">
            <v>9209.2461425279998</v>
          </cell>
          <cell r="H58">
            <v>0</v>
          </cell>
          <cell r="I58">
            <v>8647.4194080019988</v>
          </cell>
          <cell r="J58">
            <v>0</v>
          </cell>
          <cell r="K58">
            <v>561.82673452599988</v>
          </cell>
          <cell r="L58">
            <v>0</v>
          </cell>
          <cell r="M58">
            <v>0.55225278402846134</v>
          </cell>
        </row>
        <row r="60">
          <cell r="C60">
            <v>348747.38894730678</v>
          </cell>
          <cell r="D60">
            <v>3.7007054976815192</v>
          </cell>
          <cell r="E60">
            <v>348747.38894730678</v>
          </cell>
          <cell r="F60">
            <v>3.7007054976815192</v>
          </cell>
          <cell r="G60">
            <v>25253.529058904012</v>
          </cell>
          <cell r="H60">
            <v>3.5920547313975422</v>
          </cell>
          <cell r="I60">
            <v>25253.529058904012</v>
          </cell>
          <cell r="J60">
            <v>3.5920547313975422</v>
          </cell>
          <cell r="K60">
            <v>0</v>
          </cell>
          <cell r="L60">
            <v>0</v>
          </cell>
          <cell r="M60">
            <v>0</v>
          </cell>
        </row>
        <row r="61">
          <cell r="C61">
            <v>613307.26032802474</v>
          </cell>
          <cell r="D61">
            <v>5.7048878396773413</v>
          </cell>
          <cell r="E61">
            <v>613307.26032802474</v>
          </cell>
          <cell r="F61">
            <v>5.7048878396773413</v>
          </cell>
          <cell r="G61">
            <v>124258.02984640804</v>
          </cell>
          <cell r="H61">
            <v>5.5414632689913415</v>
          </cell>
          <cell r="I61">
            <v>121581.91210386207</v>
          </cell>
          <cell r="J61">
            <v>5.5368529140777101</v>
          </cell>
          <cell r="K61">
            <v>2676.117742546</v>
          </cell>
          <cell r="L61">
            <v>5.7443987907014735</v>
          </cell>
          <cell r="M61">
            <v>3.3237219216919862</v>
          </cell>
        </row>
        <row r="62">
          <cell r="C62">
            <v>829262.70346575312</v>
          </cell>
          <cell r="D62">
            <v>7.6763927758991883</v>
          </cell>
          <cell r="E62">
            <v>829262.70346575312</v>
          </cell>
          <cell r="F62">
            <v>7.6763927758991883</v>
          </cell>
          <cell r="G62">
            <v>331568.30976014712</v>
          </cell>
          <cell r="H62">
            <v>6.9746505669711176</v>
          </cell>
          <cell r="I62">
            <v>307945.2639161055</v>
          </cell>
          <cell r="J62">
            <v>6.8547733793206067</v>
          </cell>
          <cell r="K62">
            <v>23623.045844043005</v>
          </cell>
          <cell r="L62">
            <v>8.4849469656248946</v>
          </cell>
          <cell r="M62">
            <v>1.9221332030888885</v>
          </cell>
        </row>
        <row r="63">
          <cell r="C63">
            <v>988555.26672109775</v>
          </cell>
          <cell r="D63">
            <v>9.0161360949672407</v>
          </cell>
          <cell r="E63">
            <v>988555.26672109775</v>
          </cell>
          <cell r="F63">
            <v>9.0161360949672407</v>
          </cell>
          <cell r="G63">
            <v>619227.07556682278</v>
          </cell>
          <cell r="H63">
            <v>8.769141695011486</v>
          </cell>
          <cell r="I63">
            <v>553914.4962540695</v>
          </cell>
          <cell r="J63">
            <v>8.6428017069705572</v>
          </cell>
          <cell r="K63">
            <v>65312.579312745896</v>
          </cell>
          <cell r="L63">
            <v>9.8165905309478525</v>
          </cell>
          <cell r="M63">
            <v>3.052655494133913</v>
          </cell>
        </row>
        <row r="64">
          <cell r="C64">
            <v>627164.20312342653</v>
          </cell>
          <cell r="D64">
            <v>8.6489256411755981</v>
          </cell>
          <cell r="E64">
            <v>627164.20312342653</v>
          </cell>
          <cell r="F64">
            <v>8.6489256411755981</v>
          </cell>
          <cell r="G64">
            <v>441744.45563451294</v>
          </cell>
          <cell r="H64">
            <v>8.7556006895895191</v>
          </cell>
          <cell r="I64">
            <v>412387.82594579336</v>
          </cell>
          <cell r="J64">
            <v>8.6708263643187991</v>
          </cell>
          <cell r="K64">
            <v>29356.629688720994</v>
          </cell>
          <cell r="L64">
            <v>9.948950984109862</v>
          </cell>
          <cell r="M64">
            <v>3.3385595065221199</v>
          </cell>
        </row>
        <row r="65">
          <cell r="C65">
            <v>661126.82304225385</v>
          </cell>
          <cell r="D65">
            <v>7.919754562221005</v>
          </cell>
          <cell r="E65">
            <v>661126.82304225385</v>
          </cell>
          <cell r="F65">
            <v>7.919754562221005</v>
          </cell>
          <cell r="G65">
            <v>510698.5168333624</v>
          </cell>
          <cell r="H65">
            <v>8.0352464269113071</v>
          </cell>
          <cell r="I65">
            <v>482450.628659832</v>
          </cell>
          <cell r="J65">
            <v>8.001183807941576</v>
          </cell>
          <cell r="K65">
            <v>28247.888173530999</v>
          </cell>
          <cell r="L65">
            <v>8.5883169553104395</v>
          </cell>
          <cell r="M65">
            <v>3.0038089061150308</v>
          </cell>
        </row>
        <row r="66">
          <cell r="C66">
            <v>823677.24532577465</v>
          </cell>
          <cell r="D66">
            <v>7.3878193624092452</v>
          </cell>
          <cell r="E66">
            <v>823677.24532577465</v>
          </cell>
          <cell r="F66">
            <v>7.3878193624092452</v>
          </cell>
          <cell r="G66">
            <v>631285.48286832566</v>
          </cell>
          <cell r="H66">
            <v>7.6457849228526777</v>
          </cell>
          <cell r="I66">
            <v>606077.87386340776</v>
          </cell>
          <cell r="J66">
            <v>7.5242650689895854</v>
          </cell>
          <cell r="K66">
            <v>25207.609004915001</v>
          </cell>
          <cell r="L66">
            <v>10.383653509639045</v>
          </cell>
          <cell r="M66">
            <v>2.7457044134767679</v>
          </cell>
        </row>
        <row r="67">
          <cell r="C67">
            <v>912982.61041370733</v>
          </cell>
          <cell r="D67">
            <v>7.1960522911724265</v>
          </cell>
          <cell r="E67">
            <v>912982.61041370733</v>
          </cell>
          <cell r="F67">
            <v>7.1960522911724265</v>
          </cell>
          <cell r="G67">
            <v>648094.80076168966</v>
          </cell>
          <cell r="H67">
            <v>7.5788938765438987</v>
          </cell>
          <cell r="I67">
            <v>631802.61218719627</v>
          </cell>
          <cell r="J67">
            <v>7.5532134371056614</v>
          </cell>
          <cell r="K67">
            <v>16292.188574491</v>
          </cell>
          <cell r="L67">
            <v>8.5148221836767064</v>
          </cell>
          <cell r="M67">
            <v>4.2576270932646603</v>
          </cell>
        </row>
        <row r="68">
          <cell r="C68">
            <v>716667.74740831379</v>
          </cell>
          <cell r="D68">
            <v>5.6493756353164137</v>
          </cell>
          <cell r="E68">
            <v>716667.74740831379</v>
          </cell>
          <cell r="F68">
            <v>5.6493756353164137</v>
          </cell>
          <cell r="G68">
            <v>322968.56364578241</v>
          </cell>
          <cell r="H68">
            <v>5.492503716283041</v>
          </cell>
          <cell r="I68">
            <v>319496.50500972179</v>
          </cell>
          <cell r="J68">
            <v>5.486935865981013</v>
          </cell>
          <cell r="K68">
            <v>3472.0586360609996</v>
          </cell>
          <cell r="L68">
            <v>5.9131287755714323</v>
          </cell>
          <cell r="M68">
            <v>2.9464714912365833</v>
          </cell>
        </row>
        <row r="70">
          <cell r="C70">
            <v>3975214.9551106966</v>
          </cell>
          <cell r="D70">
            <v>6.4748275133521256</v>
          </cell>
          <cell r="E70">
            <v>3059715.122057057</v>
          </cell>
          <cell r="F70">
            <v>7.1277162984654705</v>
          </cell>
          <cell r="G70">
            <v>2251283.1810982185</v>
          </cell>
          <cell r="H70">
            <v>7.2775081062973923</v>
          </cell>
          <cell r="I70">
            <v>2151008.0174051463</v>
          </cell>
          <cell r="J70">
            <v>7.195418607829966</v>
          </cell>
          <cell r="K70">
            <v>100275.16369308505</v>
          </cell>
          <cell r="L70">
            <v>8.9107137892000328</v>
          </cell>
          <cell r="M70">
            <v>2.669164055154392</v>
          </cell>
        </row>
        <row r="71">
          <cell r="C71">
            <v>4333201.8983817762</v>
          </cell>
          <cell r="D71">
            <v>6.8915960763280095</v>
          </cell>
          <cell r="E71">
            <v>3461776.1267185626</v>
          </cell>
          <cell r="F71">
            <v>7.4902881357381332</v>
          </cell>
          <cell r="G71">
            <v>1403815.5828779605</v>
          </cell>
          <cell r="H71">
            <v>8.4316343349436131</v>
          </cell>
          <cell r="I71">
            <v>1309902.6295939824</v>
          </cell>
          <cell r="J71">
            <v>8.3257679524382873</v>
          </cell>
          <cell r="K71">
            <v>93912.953283969007</v>
          </cell>
          <cell r="L71">
            <v>9.8077286232230811</v>
          </cell>
          <cell r="M71">
            <v>3.337032856119218</v>
          </cell>
        </row>
        <row r="73">
          <cell r="C73">
            <v>1144936.1961377091</v>
          </cell>
          <cell r="D73">
            <v>5.3819694722576896</v>
          </cell>
          <cell r="E73">
            <v>1134769.5899262754</v>
          </cell>
          <cell r="F73">
            <v>5.4210416041919416</v>
          </cell>
          <cell r="G73">
            <v>1063065.2707595623</v>
          </cell>
          <cell r="H73">
            <v>5.4402140033237352</v>
          </cell>
          <cell r="I73">
            <v>1049029.2368579744</v>
          </cell>
          <cell r="J73">
            <v>5.4211386149692995</v>
          </cell>
          <cell r="K73">
            <v>14036.033901586003</v>
          </cell>
          <cell r="L73">
            <v>6.7578803087406696</v>
          </cell>
          <cell r="M73">
            <v>2.0266152048310935</v>
          </cell>
        </row>
        <row r="74">
          <cell r="C74">
            <v>599014.24430339469</v>
          </cell>
          <cell r="D74">
            <v>7.7346472690494075</v>
          </cell>
          <cell r="E74">
            <v>597397.28704809258</v>
          </cell>
          <cell r="F74">
            <v>7.7497751247262023</v>
          </cell>
          <cell r="G74">
            <v>562072.92557643843</v>
          </cell>
          <cell r="H74">
            <v>7.7395857942901634</v>
          </cell>
          <cell r="I74">
            <v>535864.41843678767</v>
          </cell>
          <cell r="J74">
            <v>7.7427276826141211</v>
          </cell>
          <cell r="K74">
            <v>26208.507139647001</v>
          </cell>
          <cell r="L74">
            <v>7.6785825050684524</v>
          </cell>
          <cell r="M74">
            <v>2.943008857783235</v>
          </cell>
        </row>
        <row r="75">
          <cell r="C75">
            <v>2111142.0549983471</v>
          </cell>
          <cell r="D75">
            <v>8.7240061832605473</v>
          </cell>
          <cell r="E75">
            <v>2107334.3829864538</v>
          </cell>
          <cell r="F75">
            <v>8.7377306276647566</v>
          </cell>
          <cell r="G75">
            <v>1983310.34395726</v>
          </cell>
          <cell r="H75">
            <v>8.7352321523272654</v>
          </cell>
          <cell r="I75">
            <v>1868818.8885440687</v>
          </cell>
          <cell r="J75">
            <v>8.6770863166531544</v>
          </cell>
          <cell r="K75">
            <v>114491.45541319397</v>
          </cell>
          <cell r="L75">
            <v>9.6521209168128159</v>
          </cell>
          <cell r="M75">
            <v>3.0115224189263099</v>
          </cell>
        </row>
        <row r="76">
          <cell r="C76">
            <v>8621.5006585769988</v>
          </cell>
          <cell r="D76">
            <v>8.3463553919395448</v>
          </cell>
          <cell r="E76">
            <v>8621.5006585769988</v>
          </cell>
          <cell r="F76">
            <v>8.3463553919395448</v>
          </cell>
          <cell r="G76">
            <v>7894.2984160369979</v>
          </cell>
          <cell r="H76">
            <v>8.5254634219029004</v>
          </cell>
          <cell r="I76">
            <v>7198.1031601919985</v>
          </cell>
          <cell r="J76">
            <v>8.0855466523999002</v>
          </cell>
          <cell r="K76">
            <v>696.19525584500002</v>
          </cell>
          <cell r="L76">
            <v>12.736882640477539</v>
          </cell>
          <cell r="M76">
            <v>0.79589984568115191</v>
          </cell>
        </row>
        <row r="77">
          <cell r="C77">
            <v>140968.43985943144</v>
          </cell>
          <cell r="D77">
            <v>8.3472865780954102</v>
          </cell>
          <cell r="E77">
            <v>140685.65160283141</v>
          </cell>
          <cell r="F77">
            <v>8.3651879237108755</v>
          </cell>
          <cell r="G77">
            <v>38755.925266781946</v>
          </cell>
          <cell r="H77">
            <v>10.353920141096966</v>
          </cell>
          <cell r="I77">
            <v>0</v>
          </cell>
          <cell r="J77">
            <v>0</v>
          </cell>
          <cell r="K77">
            <v>38755.925266781946</v>
          </cell>
          <cell r="L77">
            <v>10.353920141096966</v>
          </cell>
          <cell r="M77">
            <v>3.4909232500957783</v>
          </cell>
        </row>
        <row r="79">
          <cell r="G79">
            <v>1050997.5484332268</v>
          </cell>
          <cell r="H79">
            <v>5.4279170566172361</v>
          </cell>
          <cell r="I79">
            <v>1037371.925890371</v>
          </cell>
          <cell r="J79">
            <v>5.4111358889405583</v>
          </cell>
          <cell r="K79">
            <v>13625.622542854002</v>
          </cell>
          <cell r="L79">
            <v>6.6131275310985655</v>
          </cell>
          <cell r="M79">
            <v>2.0645619016054271</v>
          </cell>
        </row>
        <row r="80">
          <cell r="G80">
            <v>12067.722326334006</v>
          </cell>
          <cell r="H80">
            <v>6.4880688441402308</v>
          </cell>
          <cell r="I80">
            <v>11657.310967602005</v>
          </cell>
          <cell r="J80">
            <v>6.2971587603565071</v>
          </cell>
          <cell r="K80">
            <v>410.41135873199994</v>
          </cell>
          <cell r="L80">
            <v>11</v>
          </cell>
          <cell r="M80">
            <v>0.23094688221709003</v>
          </cell>
        </row>
        <row r="81">
          <cell r="G81">
            <v>562072.92557643843</v>
          </cell>
          <cell r="H81">
            <v>7.7395857942901634</v>
          </cell>
          <cell r="I81">
            <v>535864.41843678767</v>
          </cell>
          <cell r="J81">
            <v>7.7427276826141211</v>
          </cell>
          <cell r="K81">
            <v>26208.507139647001</v>
          </cell>
          <cell r="L81">
            <v>7.6785825050684524</v>
          </cell>
          <cell r="M81">
            <v>2.943008857783235</v>
          </cell>
        </row>
        <row r="82">
          <cell r="G82">
            <v>17680.978727528996</v>
          </cell>
          <cell r="H82">
            <v>9.4756143066690743</v>
          </cell>
          <cell r="I82">
            <v>16375.680653402997</v>
          </cell>
          <cell r="J82">
            <v>9.2056224701382501</v>
          </cell>
          <cell r="K82">
            <v>1305.2980741259998</v>
          </cell>
          <cell r="L82">
            <v>12.79261871737055</v>
          </cell>
          <cell r="M82">
            <v>5.3883170839559256</v>
          </cell>
        </row>
        <row r="83">
          <cell r="G83">
            <v>205827.32382186409</v>
          </cell>
          <cell r="H83">
            <v>7.2595101675241374</v>
          </cell>
          <cell r="I83">
            <v>179861.22692682382</v>
          </cell>
          <cell r="J83">
            <v>7.1709089976939504</v>
          </cell>
          <cell r="K83">
            <v>25966.096895039995</v>
          </cell>
          <cell r="L83">
            <v>7.8595863094618776</v>
          </cell>
          <cell r="M83">
            <v>1.910602571227435</v>
          </cell>
        </row>
        <row r="84">
          <cell r="G84">
            <v>911370.08962231048</v>
          </cell>
          <cell r="H84">
            <v>8.0437372801848053</v>
          </cell>
          <cell r="I84">
            <v>870584.21036981186</v>
          </cell>
          <cell r="J84">
            <v>7.9405441203894593</v>
          </cell>
          <cell r="K84">
            <v>40785.87925249595</v>
          </cell>
          <cell r="L84">
            <v>10.117718894929753</v>
          </cell>
          <cell r="M84">
            <v>3.1273923997377588</v>
          </cell>
        </row>
        <row r="85">
          <cell r="G85">
            <v>130074.63898131998</v>
          </cell>
          <cell r="H85">
            <v>8.1440650186150538</v>
          </cell>
          <cell r="I85">
            <v>122873.38599931</v>
          </cell>
          <cell r="J85">
            <v>8.0226289018441133</v>
          </cell>
          <cell r="K85">
            <v>7201.2529820100008</v>
          </cell>
          <cell r="L85">
            <v>10.131075093929216</v>
          </cell>
          <cell r="M85">
            <v>4.119275941847425</v>
          </cell>
        </row>
        <row r="86">
          <cell r="G86">
            <v>130865.60417994701</v>
          </cell>
          <cell r="H86">
            <v>11.727163014013444</v>
          </cell>
          <cell r="I86">
            <v>121709.73256136604</v>
          </cell>
          <cell r="J86">
            <v>11.773390655637042</v>
          </cell>
          <cell r="K86">
            <v>9155.8716185809972</v>
          </cell>
          <cell r="L86">
            <v>11.130918409160687</v>
          </cell>
          <cell r="M86">
            <v>2.8805967829860033</v>
          </cell>
        </row>
        <row r="87">
          <cell r="G87">
            <v>587491.70862424478</v>
          </cell>
          <cell r="H87">
            <v>9.7427441354166735</v>
          </cell>
          <cell r="I87">
            <v>557414.65203330084</v>
          </cell>
          <cell r="J87">
            <v>9.738872804571125</v>
          </cell>
          <cell r="K87">
            <v>30077.056590941003</v>
          </cell>
          <cell r="L87">
            <v>9.8138109181155304</v>
          </cell>
          <cell r="M87">
            <v>3.3257326005079122</v>
          </cell>
        </row>
        <row r="88">
          <cell r="G88">
            <v>7894.2984160369979</v>
          </cell>
          <cell r="H88">
            <v>8.5254634219029004</v>
          </cell>
          <cell r="I88">
            <v>7198.1031601919985</v>
          </cell>
          <cell r="J88">
            <v>8.0855466523999002</v>
          </cell>
          <cell r="K88">
            <v>696.19525584500002</v>
          </cell>
          <cell r="L88">
            <v>12.736882640477539</v>
          </cell>
          <cell r="M88">
            <v>0.79589984568115191</v>
          </cell>
        </row>
        <row r="89">
          <cell r="G89">
            <v>38755.925266781946</v>
          </cell>
          <cell r="H89">
            <v>10.353920141096966</v>
          </cell>
          <cell r="I89">
            <v>0</v>
          </cell>
          <cell r="J89">
            <v>0</v>
          </cell>
          <cell r="K89">
            <v>38755.925266781946</v>
          </cell>
          <cell r="L89">
            <v>10.353920141096966</v>
          </cell>
          <cell r="M89">
            <v>3.4909232500957783</v>
          </cell>
        </row>
        <row r="91">
          <cell r="G91">
            <v>295795.41811480297</v>
          </cell>
          <cell r="H91">
            <v>13.291058221595708</v>
          </cell>
          <cell r="I91">
            <v>278154.18225302175</v>
          </cell>
          <cell r="J91">
            <v>13.299938816689624</v>
          </cell>
          <cell r="K91">
            <v>17641.235861781999</v>
          </cell>
          <cell r="L91">
            <v>13.152290316279382</v>
          </cell>
          <cell r="M91">
            <v>4.4881564753627758</v>
          </cell>
        </row>
        <row r="92">
          <cell r="G92">
            <v>144942.55485894307</v>
          </cell>
          <cell r="H92">
            <v>12.69214424442424</v>
          </cell>
          <cell r="I92">
            <v>136594.98964598993</v>
          </cell>
          <cell r="J92">
            <v>12.681862218029277</v>
          </cell>
          <cell r="K92">
            <v>8347.565212952999</v>
          </cell>
          <cell r="L92">
            <v>12.852517941968078</v>
          </cell>
          <cell r="M92">
            <v>4.3508094798747505</v>
          </cell>
        </row>
        <row r="93">
          <cell r="G93">
            <v>95711.812598341057</v>
          </cell>
          <cell r="H93">
            <v>11.615343837970688</v>
          </cell>
          <cell r="I93">
            <v>85186.496123823075</v>
          </cell>
          <cell r="J93">
            <v>11.549661105760521</v>
          </cell>
          <cell r="K93">
            <v>10525.316474517998</v>
          </cell>
          <cell r="L93">
            <v>12.145130778677032</v>
          </cell>
          <cell r="M93">
            <v>5.0839955222498521</v>
          </cell>
        </row>
        <row r="94">
          <cell r="G94">
            <v>598522.44792870071</v>
          </cell>
          <cell r="H94">
            <v>7.8586375883892874</v>
          </cell>
          <cell r="I94">
            <v>576606.76479405549</v>
          </cell>
          <cell r="J94">
            <v>7.769602759447034</v>
          </cell>
          <cell r="K94">
            <v>21915.683134643001</v>
          </cell>
          <cell r="L94">
            <v>10.044882821218174</v>
          </cell>
          <cell r="M94">
            <v>2.6963511167673562</v>
          </cell>
        </row>
        <row r="95">
          <cell r="G95">
            <v>1037975.288341011</v>
          </cell>
          <cell r="H95">
            <v>5.4035508074094292</v>
          </cell>
          <cell r="I95">
            <v>1026934.2621721118</v>
          </cell>
          <cell r="J95">
            <v>5.3954615172575728</v>
          </cell>
          <cell r="K95">
            <v>11041.026168898003</v>
          </cell>
          <cell r="L95">
            <v>6.0939985124805212</v>
          </cell>
          <cell r="M95">
            <v>1.6585264935228163</v>
          </cell>
        </row>
        <row r="96">
          <cell r="G96">
            <v>110058.26581448608</v>
          </cell>
          <cell r="H96">
            <v>6.9856201594865208</v>
          </cell>
          <cell r="I96">
            <v>105638.8439927141</v>
          </cell>
          <cell r="J96">
            <v>6.9864868445948574</v>
          </cell>
          <cell r="K96">
            <v>4419.4218217719999</v>
          </cell>
          <cell r="L96">
            <v>6.9656288725788356</v>
          </cell>
          <cell r="M96">
            <v>2.5028637563809761</v>
          </cell>
        </row>
        <row r="97">
          <cell r="G97">
            <v>544480.9817325162</v>
          </cell>
          <cell r="H97">
            <v>7.445933305784572</v>
          </cell>
          <cell r="I97">
            <v>504944.54170707316</v>
          </cell>
          <cell r="J97">
            <v>7.4450244627477336</v>
          </cell>
          <cell r="K97">
            <v>39536.440025439937</v>
          </cell>
          <cell r="L97">
            <v>7.4574020799481842</v>
          </cell>
          <cell r="M97">
            <v>2.0765847470003109</v>
          </cell>
        </row>
        <row r="98">
          <cell r="G98">
            <v>174688.61159302678</v>
          </cell>
          <cell r="H98">
            <v>6.147492299992491</v>
          </cell>
          <cell r="I98">
            <v>171810.24858243283</v>
          </cell>
          <cell r="J98">
            <v>6.1479536626711004</v>
          </cell>
          <cell r="K98">
            <v>2878.3630105939992</v>
          </cell>
          <cell r="L98">
            <v>6.1234712628712726</v>
          </cell>
          <cell r="M98">
            <v>3.2225324291920794</v>
          </cell>
        </row>
        <row r="99">
          <cell r="G99">
            <v>81394.087566543967</v>
          </cell>
          <cell r="H99">
            <v>7.694814329890022</v>
          </cell>
          <cell r="I99">
            <v>73674.908520267898</v>
          </cell>
          <cell r="J99">
            <v>7.58313290311452</v>
          </cell>
          <cell r="K99">
            <v>7719.179046276</v>
          </cell>
          <cell r="L99">
            <v>8.7439885390162448</v>
          </cell>
          <cell r="M99">
            <v>2.1489773850242373</v>
          </cell>
        </row>
        <row r="100">
          <cell r="G100">
            <v>496004.75992350886</v>
          </cell>
          <cell r="H100">
            <v>6.719749259016778</v>
          </cell>
          <cell r="I100">
            <v>468182.96242205886</v>
          </cell>
          <cell r="J100">
            <v>6.6913800706214328</v>
          </cell>
          <cell r="K100">
            <v>27821.797501450994</v>
          </cell>
          <cell r="L100">
            <v>7.1837730890049611</v>
          </cell>
          <cell r="M100">
            <v>2.7072392451589709</v>
          </cell>
        </row>
        <row r="101">
          <cell r="G101">
            <v>36768.610237331959</v>
          </cell>
          <cell r="H101">
            <v>8.1130181084011674</v>
          </cell>
          <cell r="I101">
            <v>33182.446785387001</v>
          </cell>
          <cell r="J101">
            <v>7.8875162850074618</v>
          </cell>
          <cell r="K101">
            <v>3586.1634519449999</v>
          </cell>
          <cell r="L101">
            <v>10.105406890332894</v>
          </cell>
          <cell r="M101">
            <v>1.3850277714243757</v>
          </cell>
        </row>
        <row r="102">
          <cell r="G102">
            <v>38755.925266781946</v>
          </cell>
          <cell r="H102">
            <v>10.353920141096966</v>
          </cell>
          <cell r="I102">
            <v>0</v>
          </cell>
          <cell r="J102">
            <v>0</v>
          </cell>
          <cell r="K102">
            <v>38755.925266781946</v>
          </cell>
          <cell r="L102">
            <v>10.353920141096966</v>
          </cell>
          <cell r="M102">
            <v>3.4909232500957783</v>
          </cell>
        </row>
        <row r="114">
          <cell r="C114">
            <v>3460910.6469989712</v>
          </cell>
          <cell r="D114">
            <v>214816.53582057753</v>
          </cell>
          <cell r="E114">
            <v>1336567.270957978</v>
          </cell>
          <cell r="F114">
            <v>107718.26331130417</v>
          </cell>
          <cell r="G114">
            <v>1408247.8588050709</v>
          </cell>
          <cell r="H114">
            <v>393560.71810413396</v>
          </cell>
        </row>
        <row r="115">
          <cell r="C115">
            <v>470256.41291001625</v>
          </cell>
          <cell r="D115">
            <v>66866.432088487942</v>
          </cell>
          <cell r="E115">
            <v>207600.10310535613</v>
          </cell>
          <cell r="F115">
            <v>15669.395918648002</v>
          </cell>
          <cell r="G115">
            <v>153571.71569278973</v>
          </cell>
          <cell r="H115">
            <v>26548.766104738996</v>
          </cell>
        </row>
        <row r="116">
          <cell r="C116">
            <v>286421.90139754605</v>
          </cell>
          <cell r="D116">
            <v>14068.305210623994</v>
          </cell>
          <cell r="E116">
            <v>156473.25925670631</v>
          </cell>
          <cell r="F116">
            <v>13134.081817730992</v>
          </cell>
          <cell r="G116">
            <v>89557.218977527125</v>
          </cell>
          <cell r="H116">
            <v>13189.036134959995</v>
          </cell>
        </row>
        <row r="117">
          <cell r="C117">
            <v>1063410.0314211922</v>
          </cell>
          <cell r="D117">
            <v>88409.446860184951</v>
          </cell>
          <cell r="E117">
            <v>438900.74721731321</v>
          </cell>
          <cell r="F117">
            <v>38476.064881124978</v>
          </cell>
          <cell r="G117">
            <v>399809.06529808918</v>
          </cell>
          <cell r="H117">
            <v>97814.707164459949</v>
          </cell>
        </row>
        <row r="118">
          <cell r="C118">
            <v>1640822.3012702884</v>
          </cell>
          <cell r="D118">
            <v>45472.351661279921</v>
          </cell>
          <cell r="E118">
            <v>533593.16137852904</v>
          </cell>
          <cell r="F118">
            <v>40438.720693799958</v>
          </cell>
          <cell r="G118">
            <v>765309.85883658961</v>
          </cell>
          <cell r="H118">
            <v>256008.20869998212</v>
          </cell>
        </row>
        <row r="120">
          <cell r="C120">
            <v>343641.56635480712</v>
          </cell>
          <cell r="D120">
            <v>1994.1028076119999</v>
          </cell>
          <cell r="E120">
            <v>98861.936956417936</v>
          </cell>
          <cell r="F120">
            <v>11336.859859958002</v>
          </cell>
          <cell r="G120">
            <v>209038.14067844671</v>
          </cell>
          <cell r="H120">
            <v>22410.526052376015</v>
          </cell>
        </row>
        <row r="121">
          <cell r="C121">
            <v>1806675.6472637134</v>
          </cell>
          <cell r="D121">
            <v>35069.739750044973</v>
          </cell>
          <cell r="E121">
            <v>631421.72399250825</v>
          </cell>
          <cell r="F121">
            <v>66543.454424897835</v>
          </cell>
          <cell r="G121">
            <v>843739.9361419623</v>
          </cell>
          <cell r="H121">
            <v>229900.79295419189</v>
          </cell>
        </row>
        <row r="122">
          <cell r="C122">
            <v>968306.14913805178</v>
          </cell>
          <cell r="D122">
            <v>82426.784374842056</v>
          </cell>
          <cell r="E122">
            <v>436054.39443340019</v>
          </cell>
          <cell r="F122">
            <v>28637.652148607001</v>
          </cell>
          <cell r="G122">
            <v>295756.33415155637</v>
          </cell>
          <cell r="H122">
            <v>125430.98402961309</v>
          </cell>
        </row>
        <row r="123">
          <cell r="C123">
            <v>333639.86483449891</v>
          </cell>
          <cell r="D123">
            <v>95325.908888078047</v>
          </cell>
          <cell r="E123">
            <v>165454.07571005408</v>
          </cell>
          <cell r="F123">
            <v>219.81726891599996</v>
          </cell>
          <cell r="G123">
            <v>57054.361700263988</v>
          </cell>
          <cell r="H123">
            <v>15585.701267188</v>
          </cell>
        </row>
        <row r="124">
          <cell r="C124">
            <v>8647.4194080019988</v>
          </cell>
          <cell r="D124">
            <v>0</v>
          </cell>
          <cell r="E124">
            <v>4775.139865528</v>
          </cell>
          <cell r="F124">
            <v>980.47960892499987</v>
          </cell>
          <cell r="G124">
            <v>2659.0861327769994</v>
          </cell>
          <cell r="H124">
            <v>232.71380077199998</v>
          </cell>
        </row>
        <row r="126">
          <cell r="C126">
            <v>25253.529058904012</v>
          </cell>
          <cell r="D126">
            <v>0</v>
          </cell>
          <cell r="E126">
            <v>1727.67192295</v>
          </cell>
          <cell r="F126">
            <v>0</v>
          </cell>
          <cell r="G126">
            <v>904.92242112000008</v>
          </cell>
          <cell r="H126">
            <v>22620.934714834013</v>
          </cell>
        </row>
        <row r="127">
          <cell r="C127">
            <v>121581.91210386207</v>
          </cell>
          <cell r="D127">
            <v>0</v>
          </cell>
          <cell r="E127">
            <v>25337.276448100019</v>
          </cell>
          <cell r="F127">
            <v>3517.7953423460003</v>
          </cell>
          <cell r="G127">
            <v>10267.874113700002</v>
          </cell>
          <cell r="H127">
            <v>82458.966199715811</v>
          </cell>
        </row>
        <row r="128">
          <cell r="C128">
            <v>307945.2639161055</v>
          </cell>
          <cell r="D128">
            <v>0</v>
          </cell>
          <cell r="E128">
            <v>129242.63854416805</v>
          </cell>
          <cell r="F128">
            <v>22106.064190647008</v>
          </cell>
          <cell r="G128">
            <v>47570.537107056894</v>
          </cell>
          <cell r="H128">
            <v>109026.02407423389</v>
          </cell>
        </row>
        <row r="129">
          <cell r="C129">
            <v>553914.4962540695</v>
          </cell>
          <cell r="D129">
            <v>16759.889553735007</v>
          </cell>
          <cell r="E129">
            <v>321072.71769276343</v>
          </cell>
          <cell r="F129">
            <v>21770.627688541004</v>
          </cell>
          <cell r="G129">
            <v>117964.86437486605</v>
          </cell>
          <cell r="H129">
            <v>76346.39694417073</v>
          </cell>
        </row>
        <row r="130">
          <cell r="C130">
            <v>412387.82594579336</v>
          </cell>
          <cell r="D130">
            <v>25885.671492385001</v>
          </cell>
          <cell r="E130">
            <v>213973.6114963197</v>
          </cell>
          <cell r="F130">
            <v>12831.541547357003</v>
          </cell>
          <cell r="G130">
            <v>133705.90917301731</v>
          </cell>
          <cell r="H130">
            <v>25991.092236722023</v>
          </cell>
        </row>
        <row r="131">
          <cell r="C131">
            <v>482450.628659832</v>
          </cell>
          <cell r="D131">
            <v>34597.925521202982</v>
          </cell>
          <cell r="E131">
            <v>231275.98052454132</v>
          </cell>
          <cell r="F131">
            <v>16623.756967993002</v>
          </cell>
          <cell r="G131">
            <v>176734.21104370288</v>
          </cell>
          <cell r="H131">
            <v>23218.754602404013</v>
          </cell>
        </row>
        <row r="132">
          <cell r="C132">
            <v>606077.87386340776</v>
          </cell>
          <cell r="D132">
            <v>51924.436597405962</v>
          </cell>
          <cell r="E132">
            <v>211695.03917801499</v>
          </cell>
          <cell r="F132">
            <v>17007.523518219004</v>
          </cell>
          <cell r="G132">
            <v>307221.70130990626</v>
          </cell>
          <cell r="H132">
            <v>18229.173259863008</v>
          </cell>
        </row>
        <row r="133">
          <cell r="C133">
            <v>631802.61218719627</v>
          </cell>
          <cell r="D133">
            <v>68353.231905919005</v>
          </cell>
          <cell r="E133">
            <v>157201.07948372257</v>
          </cell>
          <cell r="F133">
            <v>10035.427658691002</v>
          </cell>
          <cell r="G133">
            <v>372008.44189902081</v>
          </cell>
          <cell r="H133">
            <v>24204.43123983901</v>
          </cell>
        </row>
        <row r="134">
          <cell r="C134">
            <v>319496.50500972179</v>
          </cell>
          <cell r="D134">
            <v>17295.380749929001</v>
          </cell>
          <cell r="E134">
            <v>45041.255667335907</v>
          </cell>
          <cell r="F134">
            <v>3825.5263975100006</v>
          </cell>
          <cell r="G134">
            <v>241869.39736259391</v>
          </cell>
          <cell r="H134">
            <v>11464.944832356003</v>
          </cell>
        </row>
        <row r="136">
          <cell r="C136">
            <v>2151008.0174051463</v>
          </cell>
          <cell r="D136">
            <v>91615.430668658155</v>
          </cell>
          <cell r="E136">
            <v>981978.56545502564</v>
          </cell>
          <cell r="F136">
            <v>8624.1338881049996</v>
          </cell>
          <cell r="G136">
            <v>838966.70899540896</v>
          </cell>
          <cell r="H136">
            <v>229823.17839786393</v>
          </cell>
        </row>
        <row r="137">
          <cell r="C137">
            <v>1309902.6295939824</v>
          </cell>
          <cell r="D137">
            <v>123201.10515191904</v>
          </cell>
          <cell r="E137">
            <v>354588.70550292474</v>
          </cell>
          <cell r="F137">
            <v>99094.12942319912</v>
          </cell>
          <cell r="G137">
            <v>569281.14980959147</v>
          </cell>
          <cell r="H137">
            <v>163737.53970627778</v>
          </cell>
        </row>
        <row r="138">
          <cell r="C138">
            <v>1934316.537721396</v>
          </cell>
          <cell r="D138">
            <v>0</v>
          </cell>
          <cell r="E138">
            <v>541906.6214210199</v>
          </cell>
          <cell r="F138">
            <v>106119.74003190416</v>
          </cell>
          <cell r="G138">
            <v>1286290.1762684011</v>
          </cell>
          <cell r="H138">
            <v>0</v>
          </cell>
        </row>
        <row r="139">
          <cell r="C139">
            <v>942817.24415855529</v>
          </cell>
          <cell r="D139">
            <v>0</v>
          </cell>
          <cell r="E139">
            <v>239040.60785332005</v>
          </cell>
          <cell r="F139">
            <v>21754.674470769005</v>
          </cell>
          <cell r="G139">
            <v>682021.96183443931</v>
          </cell>
          <cell r="H139">
            <v>0</v>
          </cell>
        </row>
        <row r="140">
          <cell r="C140">
            <v>774245.42947804462</v>
          </cell>
          <cell r="D140">
            <v>0</v>
          </cell>
          <cell r="E140">
            <v>269062.60566039261</v>
          </cell>
          <cell r="F140">
            <v>79201.73383061093</v>
          </cell>
          <cell r="G140">
            <v>425981.08998702117</v>
          </cell>
          <cell r="H140">
            <v>0</v>
          </cell>
        </row>
        <row r="141">
          <cell r="C141">
            <v>1214.317808112</v>
          </cell>
          <cell r="D141">
            <v>0</v>
          </cell>
          <cell r="E141">
            <v>290.89225096500002</v>
          </cell>
          <cell r="F141">
            <v>0</v>
          </cell>
          <cell r="G141">
            <v>923.42555714699995</v>
          </cell>
          <cell r="H141">
            <v>0</v>
          </cell>
        </row>
        <row r="142">
          <cell r="C142">
            <v>164956.1167174023</v>
          </cell>
          <cell r="D142">
            <v>0</v>
          </cell>
          <cell r="E142">
            <v>29943.689195798004</v>
          </cell>
          <cell r="F142">
            <v>5163.3317305239989</v>
          </cell>
          <cell r="G142">
            <v>129849.09579108002</v>
          </cell>
          <cell r="H142">
            <v>0</v>
          </cell>
        </row>
        <row r="143">
          <cell r="C143">
            <v>32560.928025917994</v>
          </cell>
          <cell r="D143">
            <v>0</v>
          </cell>
          <cell r="E143">
            <v>2692.4457877959994</v>
          </cell>
          <cell r="F143">
            <v>0</v>
          </cell>
          <cell r="G143">
            <v>29868.482238121996</v>
          </cell>
          <cell r="H143">
            <v>0</v>
          </cell>
        </row>
        <row r="144">
          <cell r="C144">
            <v>8816.4370410240008</v>
          </cell>
          <cell r="D144">
            <v>0</v>
          </cell>
          <cell r="E144">
            <v>693.19961533199989</v>
          </cell>
          <cell r="F144">
            <v>0</v>
          </cell>
          <cell r="G144">
            <v>8123.2374256920011</v>
          </cell>
          <cell r="H144">
            <v>0</v>
          </cell>
        </row>
        <row r="145">
          <cell r="C145">
            <v>9706.0644922499996</v>
          </cell>
          <cell r="D145">
            <v>0</v>
          </cell>
          <cell r="E145">
            <v>183.18105742999998</v>
          </cell>
          <cell r="F145">
            <v>0</v>
          </cell>
          <cell r="G145">
            <v>9522.883434819998</v>
          </cell>
          <cell r="H145">
            <v>0</v>
          </cell>
        </row>
        <row r="147">
          <cell r="C147">
            <v>1049029.2368579744</v>
          </cell>
          <cell r="D147">
            <v>0</v>
          </cell>
          <cell r="E147">
            <v>315457.49298856716</v>
          </cell>
          <cell r="F147">
            <v>0</v>
          </cell>
          <cell r="G147">
            <v>536869.65681473014</v>
          </cell>
          <cell r="H147">
            <v>196702.08705463217</v>
          </cell>
        </row>
        <row r="148">
          <cell r="C148">
            <v>535864.41843678767</v>
          </cell>
          <cell r="D148">
            <v>232.71380077199998</v>
          </cell>
          <cell r="E148">
            <v>297398.62885755918</v>
          </cell>
          <cell r="F148">
            <v>0</v>
          </cell>
          <cell r="G148">
            <v>193828.33601956582</v>
          </cell>
          <cell r="H148">
            <v>44404.739758896896</v>
          </cell>
        </row>
        <row r="149">
          <cell r="C149">
            <v>1868818.8885440687</v>
          </cell>
          <cell r="D149">
            <v>214583.82201980555</v>
          </cell>
          <cell r="E149">
            <v>720488.51661171648</v>
          </cell>
          <cell r="F149">
            <v>107718.26331130417</v>
          </cell>
          <cell r="G149">
            <v>674350.10797981825</v>
          </cell>
          <cell r="H149">
            <v>151678.17862137151</v>
          </cell>
        </row>
        <row r="150">
          <cell r="C150">
            <v>7198.1031601919985</v>
          </cell>
          <cell r="D150">
            <v>0</v>
          </cell>
          <cell r="E150">
            <v>3222.6325000820002</v>
          </cell>
          <cell r="F150">
            <v>0</v>
          </cell>
          <cell r="G150">
            <v>3199.75799087</v>
          </cell>
          <cell r="H150">
            <v>775.71266923999997</v>
          </cell>
        </row>
        <row r="153">
          <cell r="C153">
            <v>1037371.925890371</v>
          </cell>
          <cell r="D153">
            <v>0</v>
          </cell>
          <cell r="E153">
            <v>310888.50738987222</v>
          </cell>
          <cell r="F153">
            <v>0</v>
          </cell>
          <cell r="G153">
            <v>530531.08871247421</v>
          </cell>
          <cell r="H153">
            <v>195952.32978798018</v>
          </cell>
        </row>
        <row r="154">
          <cell r="C154">
            <v>11657.310967602005</v>
          </cell>
          <cell r="D154">
            <v>0</v>
          </cell>
          <cell r="E154">
            <v>4568.9855986950006</v>
          </cell>
          <cell r="F154">
            <v>0</v>
          </cell>
          <cell r="G154">
            <v>6338.5681022549979</v>
          </cell>
          <cell r="H154">
            <v>749.757266652</v>
          </cell>
        </row>
        <row r="155">
          <cell r="C155">
            <v>535864.41843678767</v>
          </cell>
          <cell r="D155">
            <v>232.71380077199998</v>
          </cell>
          <cell r="E155">
            <v>297398.62885755918</v>
          </cell>
          <cell r="F155">
            <v>0</v>
          </cell>
          <cell r="G155">
            <v>193828.33601956582</v>
          </cell>
          <cell r="H155">
            <v>44404.739758896896</v>
          </cell>
        </row>
        <row r="156">
          <cell r="C156">
            <v>16375.680653402997</v>
          </cell>
          <cell r="D156">
            <v>6472.9020596119999</v>
          </cell>
          <cell r="E156">
            <v>9389.7643953759998</v>
          </cell>
          <cell r="F156">
            <v>0</v>
          </cell>
          <cell r="G156">
            <v>513.01419841500001</v>
          </cell>
          <cell r="H156">
            <v>0</v>
          </cell>
        </row>
        <row r="157">
          <cell r="C157">
            <v>179861.22692682382</v>
          </cell>
          <cell r="D157">
            <v>1823.409715455</v>
          </cell>
          <cell r="E157">
            <v>129772.17855149102</v>
          </cell>
          <cell r="F157">
            <v>0</v>
          </cell>
          <cell r="G157">
            <v>45851.0137436839</v>
          </cell>
          <cell r="H157">
            <v>2414.624916193</v>
          </cell>
        </row>
        <row r="158">
          <cell r="C158">
            <v>870584.21036981186</v>
          </cell>
          <cell r="D158">
            <v>193.92816730999999</v>
          </cell>
          <cell r="E158">
            <v>307529.03478120355</v>
          </cell>
          <cell r="F158">
            <v>0</v>
          </cell>
          <cell r="G158">
            <v>427539.40189327364</v>
          </cell>
          <cell r="H158">
            <v>135321.84552799407</v>
          </cell>
        </row>
        <row r="159">
          <cell r="C159">
            <v>122873.38599931</v>
          </cell>
          <cell r="D159">
            <v>7403.7265428229994</v>
          </cell>
          <cell r="E159">
            <v>54346.002529701895</v>
          </cell>
          <cell r="F159">
            <v>0</v>
          </cell>
          <cell r="G159">
            <v>60360.128633964887</v>
          </cell>
          <cell r="H159">
            <v>763.52829281999993</v>
          </cell>
        </row>
        <row r="160">
          <cell r="C160">
            <v>121709.73256136604</v>
          </cell>
          <cell r="D160">
            <v>3296.7788442699998</v>
          </cell>
          <cell r="E160">
            <v>93432.932199819028</v>
          </cell>
          <cell r="F160">
            <v>0</v>
          </cell>
          <cell r="G160">
            <v>22519.650192828998</v>
          </cell>
          <cell r="H160">
            <v>2460.3713244479995</v>
          </cell>
        </row>
        <row r="161">
          <cell r="C161">
            <v>557414.65203330084</v>
          </cell>
          <cell r="D161">
            <v>195393.07669033547</v>
          </cell>
          <cell r="E161">
            <v>126018.60415411106</v>
          </cell>
          <cell r="F161">
            <v>107718.26331130417</v>
          </cell>
          <cell r="G161">
            <v>117566.89931763819</v>
          </cell>
          <cell r="H161">
            <v>10717.808559916</v>
          </cell>
        </row>
        <row r="162">
          <cell r="C162">
            <v>7198.1031601919985</v>
          </cell>
          <cell r="D162">
            <v>0</v>
          </cell>
          <cell r="E162">
            <v>3222.6325000820002</v>
          </cell>
          <cell r="F162">
            <v>0</v>
          </cell>
          <cell r="G162">
            <v>3199.75799087</v>
          </cell>
          <cell r="H162">
            <v>775.71266923999997</v>
          </cell>
        </row>
        <row r="165">
          <cell r="C165">
            <v>278154.18225302175</v>
          </cell>
          <cell r="D165">
            <v>119186.07140233605</v>
          </cell>
          <cell r="E165">
            <v>118412.89160967698</v>
          </cell>
          <cell r="F165">
            <v>0</v>
          </cell>
          <cell r="G165">
            <v>35136.977312791983</v>
          </cell>
          <cell r="H165">
            <v>5418.2419282170003</v>
          </cell>
        </row>
        <row r="166">
          <cell r="C166">
            <v>136594.98964598993</v>
          </cell>
          <cell r="D166">
            <v>22863.011634946997</v>
          </cell>
          <cell r="E166">
            <v>74480.701875604078</v>
          </cell>
          <cell r="F166">
            <v>0</v>
          </cell>
          <cell r="G166">
            <v>36679.68801694196</v>
          </cell>
          <cell r="H166">
            <v>2571.5881184969999</v>
          </cell>
        </row>
        <row r="167">
          <cell r="C167">
            <v>85186.496123823075</v>
          </cell>
          <cell r="D167">
            <v>23132.476818360999</v>
          </cell>
          <cell r="E167">
            <v>52680.768045759993</v>
          </cell>
          <cell r="F167">
            <v>0</v>
          </cell>
          <cell r="G167">
            <v>6334.6543162250009</v>
          </cell>
          <cell r="H167">
            <v>3038.5969434770004</v>
          </cell>
        </row>
        <row r="168">
          <cell r="C168">
            <v>576606.76479405549</v>
          </cell>
          <cell r="D168">
            <v>2311.9727778070001</v>
          </cell>
          <cell r="E168">
            <v>127618.71405065389</v>
          </cell>
          <cell r="F168">
            <v>0</v>
          </cell>
          <cell r="G168">
            <v>324591.33884032833</v>
          </cell>
          <cell r="H168">
            <v>122084.73912526811</v>
          </cell>
        </row>
        <row r="169">
          <cell r="C169">
            <v>1026934.2621721118</v>
          </cell>
          <cell r="D169">
            <v>0</v>
          </cell>
          <cell r="E169">
            <v>301002.6491586467</v>
          </cell>
          <cell r="F169">
            <v>0</v>
          </cell>
          <cell r="G169">
            <v>529979.28322544217</v>
          </cell>
          <cell r="H169">
            <v>195952.32978798018</v>
          </cell>
        </row>
        <row r="170">
          <cell r="C170">
            <v>105638.8439927141</v>
          </cell>
          <cell r="D170">
            <v>7748.17167273</v>
          </cell>
          <cell r="E170">
            <v>44527.775068244904</v>
          </cell>
          <cell r="F170">
            <v>1359.580292164</v>
          </cell>
          <cell r="G170">
            <v>52003.316959574913</v>
          </cell>
          <cell r="H170">
            <v>0</v>
          </cell>
        </row>
        <row r="171">
          <cell r="C171">
            <v>504944.54170707316</v>
          </cell>
          <cell r="D171">
            <v>7119.1314584319989</v>
          </cell>
          <cell r="E171">
            <v>342050.58226228104</v>
          </cell>
          <cell r="F171">
            <v>0</v>
          </cell>
          <cell r="G171">
            <v>143360.46079230221</v>
          </cell>
          <cell r="H171">
            <v>12414.367194063001</v>
          </cell>
        </row>
        <row r="172">
          <cell r="C172">
            <v>171810.24858243283</v>
          </cell>
          <cell r="D172">
            <v>193.92816730999999</v>
          </cell>
          <cell r="E172">
            <v>36006.296359860004</v>
          </cell>
          <cell r="F172">
            <v>0</v>
          </cell>
          <cell r="G172">
            <v>105351.03179008017</v>
          </cell>
          <cell r="H172">
            <v>30258.992265182012</v>
          </cell>
        </row>
        <row r="173">
          <cell r="C173">
            <v>73674.908520267898</v>
          </cell>
          <cell r="D173">
            <v>4259.2980622619989</v>
          </cell>
          <cell r="E173">
            <v>50889.639486075866</v>
          </cell>
          <cell r="F173">
            <v>0</v>
          </cell>
          <cell r="G173">
            <v>16951.828617555002</v>
          </cell>
          <cell r="H173">
            <v>1574.1423543749997</v>
          </cell>
        </row>
        <row r="174">
          <cell r="C174">
            <v>468182.96242205886</v>
          </cell>
          <cell r="D174">
            <v>27420.689324462001</v>
          </cell>
          <cell r="E174">
            <v>168835.38890986654</v>
          </cell>
          <cell r="F174">
            <v>106358.68301914018</v>
          </cell>
          <cell r="G174">
            <v>146435.53935867627</v>
          </cell>
          <cell r="H174">
            <v>19132.661809920999</v>
          </cell>
        </row>
        <row r="175">
          <cell r="C175">
            <v>33182.446785387001</v>
          </cell>
          <cell r="D175">
            <v>581.78450193000003</v>
          </cell>
          <cell r="E175">
            <v>20061.864131241</v>
          </cell>
          <cell r="F175">
            <v>0</v>
          </cell>
          <cell r="G175">
            <v>11423.739575056003</v>
          </cell>
          <cell r="H175">
            <v>1115.0585771599999</v>
          </cell>
        </row>
        <row r="186">
          <cell r="C186">
            <v>2949356.8162271925</v>
          </cell>
          <cell r="D186">
            <v>210570.43961063545</v>
          </cell>
          <cell r="E186">
            <v>1317829.7551251801</v>
          </cell>
          <cell r="F186">
            <v>107376.25384569417</v>
          </cell>
          <cell r="G186">
            <v>1313580.3676457526</v>
          </cell>
        </row>
        <row r="187">
          <cell r="C187">
            <v>429066.07017337112</v>
          </cell>
          <cell r="D187">
            <v>63627.83169441091</v>
          </cell>
          <cell r="E187">
            <v>198097.62290716611</v>
          </cell>
          <cell r="F187">
            <v>15669.395918648002</v>
          </cell>
          <cell r="G187">
            <v>151671.21965315173</v>
          </cell>
        </row>
        <row r="188">
          <cell r="C188">
            <v>266180.3945515317</v>
          </cell>
          <cell r="D188">
            <v>13060.809394758993</v>
          </cell>
          <cell r="E188">
            <v>152571.50273344727</v>
          </cell>
          <cell r="F188">
            <v>13134.081817730992</v>
          </cell>
          <cell r="G188">
            <v>87414.000605596098</v>
          </cell>
        </row>
        <row r="189">
          <cell r="C189">
            <v>940389.22664127278</v>
          </cell>
          <cell r="D189">
            <v>88409.446860184951</v>
          </cell>
          <cell r="E189">
            <v>434557.22700406617</v>
          </cell>
          <cell r="F189">
            <v>38134.055415514973</v>
          </cell>
          <cell r="G189">
            <v>379288.49736148934</v>
          </cell>
        </row>
        <row r="190">
          <cell r="C190">
            <v>1313721.1248610283</v>
          </cell>
          <cell r="D190">
            <v>45472.351661279921</v>
          </cell>
          <cell r="E190">
            <v>532603.40248042904</v>
          </cell>
          <cell r="F190">
            <v>40438.720693799958</v>
          </cell>
          <cell r="G190">
            <v>695206.65002544294</v>
          </cell>
        </row>
        <row r="192">
          <cell r="C192">
            <v>306563.36870120192</v>
          </cell>
          <cell r="D192">
            <v>1994.1028076119999</v>
          </cell>
          <cell r="E192">
            <v>98861.936956417936</v>
          </cell>
          <cell r="F192">
            <v>11336.859859958002</v>
          </cell>
          <cell r="G192">
            <v>194370.46907721536</v>
          </cell>
        </row>
        <row r="193">
          <cell r="C193">
            <v>1511900.4063562409</v>
          </cell>
          <cell r="D193">
            <v>34794.968163899975</v>
          </cell>
          <cell r="E193">
            <v>628505.60257378384</v>
          </cell>
          <cell r="F193">
            <v>66201.444959287823</v>
          </cell>
          <cell r="G193">
            <v>782398.39065918862</v>
          </cell>
        </row>
        <row r="194">
          <cell r="C194">
            <v>821261.88426664355</v>
          </cell>
          <cell r="D194">
            <v>81515.321988485055</v>
          </cell>
          <cell r="E194">
            <v>430344.84062929044</v>
          </cell>
          <cell r="F194">
            <v>28637.652148607001</v>
          </cell>
          <cell r="G194">
            <v>280764.06950023811</v>
          </cell>
        </row>
        <row r="195">
          <cell r="C195">
            <v>301499.239552518</v>
          </cell>
          <cell r="D195">
            <v>92266.046650638047</v>
          </cell>
          <cell r="E195">
            <v>155342.23510009205</v>
          </cell>
          <cell r="F195">
            <v>219.81726891599996</v>
          </cell>
          <cell r="G195">
            <v>53671.140532872974</v>
          </cell>
        </row>
        <row r="196">
          <cell r="C196">
            <v>8131.9173506299985</v>
          </cell>
          <cell r="D196">
            <v>0</v>
          </cell>
          <cell r="E196">
            <v>4775.139865528</v>
          </cell>
          <cell r="F196">
            <v>980.47960892499987</v>
          </cell>
          <cell r="G196">
            <v>2376.2978761769996</v>
          </cell>
        </row>
        <row r="198">
          <cell r="C198">
            <v>2632.5943440699998</v>
          </cell>
          <cell r="D198">
            <v>0</v>
          </cell>
          <cell r="E198">
            <v>1727.67192295</v>
          </cell>
          <cell r="F198">
            <v>0</v>
          </cell>
          <cell r="G198">
            <v>904.92242112000008</v>
          </cell>
        </row>
        <row r="199">
          <cell r="C199">
            <v>37709.004621145978</v>
          </cell>
          <cell r="D199">
            <v>0</v>
          </cell>
          <cell r="E199">
            <v>25337.276448100019</v>
          </cell>
          <cell r="F199">
            <v>3517.7953423460003</v>
          </cell>
          <cell r="G199">
            <v>8853.9328306999996</v>
          </cell>
        </row>
        <row r="200">
          <cell r="C200">
            <v>191489.92536374813</v>
          </cell>
          <cell r="D200">
            <v>0</v>
          </cell>
          <cell r="E200">
            <v>128543.68457312303</v>
          </cell>
          <cell r="F200">
            <v>22106.064190647008</v>
          </cell>
          <cell r="G200">
            <v>40840.176599976963</v>
          </cell>
        </row>
        <row r="201">
          <cell r="C201">
            <v>463753.5594702235</v>
          </cell>
          <cell r="D201">
            <v>16759.889553735007</v>
          </cell>
          <cell r="E201">
            <v>318626.96861080354</v>
          </cell>
          <cell r="F201">
            <v>21428.618222931003</v>
          </cell>
          <cell r="G201">
            <v>106938.08308276199</v>
          </cell>
        </row>
        <row r="202">
          <cell r="C202">
            <v>374107.57995023008</v>
          </cell>
          <cell r="D202">
            <v>25702.490434955002</v>
          </cell>
          <cell r="E202">
            <v>210180.98242405066</v>
          </cell>
          <cell r="F202">
            <v>12831.541547357003</v>
          </cell>
          <cell r="G202">
            <v>125392.56554387325</v>
          </cell>
        </row>
        <row r="203">
          <cell r="C203">
            <v>442774.84947519505</v>
          </cell>
          <cell r="D203">
            <v>33822.212851962991</v>
          </cell>
          <cell r="E203">
            <v>226646.05085931226</v>
          </cell>
          <cell r="F203">
            <v>16623.756967993002</v>
          </cell>
          <cell r="G203">
            <v>165682.82879593765</v>
          </cell>
        </row>
        <row r="204">
          <cell r="C204">
            <v>563680.52058825782</v>
          </cell>
          <cell r="D204">
            <v>50399.879033625963</v>
          </cell>
          <cell r="E204">
            <v>208226.71172831403</v>
          </cell>
          <cell r="F204">
            <v>17007.523518219004</v>
          </cell>
          <cell r="G204">
            <v>288046.40630810522</v>
          </cell>
        </row>
        <row r="205">
          <cell r="C205">
            <v>583940.66625376197</v>
          </cell>
          <cell r="D205">
            <v>66590.586986426977</v>
          </cell>
          <cell r="E205">
            <v>153790.04514209557</v>
          </cell>
          <cell r="F205">
            <v>10035.427658691002</v>
          </cell>
          <cell r="G205">
            <v>353524.60646655073</v>
          </cell>
        </row>
        <row r="206">
          <cell r="C206">
            <v>289268.11616045964</v>
          </cell>
          <cell r="D206">
            <v>17295.380749929001</v>
          </cell>
          <cell r="E206">
            <v>44750.363416370907</v>
          </cell>
          <cell r="F206">
            <v>3825.5263975100006</v>
          </cell>
          <cell r="G206">
            <v>223396.84559665059</v>
          </cell>
        </row>
        <row r="208">
          <cell r="C208">
            <v>1826288.162881613</v>
          </cell>
          <cell r="D208">
            <v>89735.258099898172</v>
          </cell>
          <cell r="E208">
            <v>968776.34152832883</v>
          </cell>
          <cell r="F208">
            <v>8624.1338881049996</v>
          </cell>
          <cell r="G208">
            <v>759152.42936521384</v>
          </cell>
        </row>
        <row r="209">
          <cell r="C209">
            <v>1123068.6533456729</v>
          </cell>
          <cell r="D209">
            <v>120835.18151073703</v>
          </cell>
          <cell r="E209">
            <v>349053.41359682451</v>
          </cell>
          <cell r="F209">
            <v>98752.119957589108</v>
          </cell>
          <cell r="G209">
            <v>554427.93828046683</v>
          </cell>
        </row>
        <row r="210">
          <cell r="C210">
            <v>1934316.537721396</v>
          </cell>
          <cell r="D210">
            <v>0</v>
          </cell>
          <cell r="E210">
            <v>541906.6214210199</v>
          </cell>
          <cell r="F210">
            <v>106119.74003190416</v>
          </cell>
          <cell r="G210">
            <v>1286290.1762684011</v>
          </cell>
        </row>
        <row r="211">
          <cell r="C211">
            <v>942817.24415855529</v>
          </cell>
          <cell r="D211">
            <v>0</v>
          </cell>
          <cell r="E211">
            <v>239040.60785332005</v>
          </cell>
          <cell r="F211">
            <v>21754.674470769005</v>
          </cell>
          <cell r="G211">
            <v>682021.96183443931</v>
          </cell>
        </row>
        <row r="212">
          <cell r="C212">
            <v>774245.42947804462</v>
          </cell>
          <cell r="D212">
            <v>0</v>
          </cell>
          <cell r="E212">
            <v>269062.60566039261</v>
          </cell>
          <cell r="F212">
            <v>79201.73383061093</v>
          </cell>
          <cell r="G212">
            <v>425981.08998702117</v>
          </cell>
        </row>
        <row r="213">
          <cell r="C213">
            <v>1214.317808112</v>
          </cell>
          <cell r="D213">
            <v>0</v>
          </cell>
          <cell r="E213">
            <v>290.89225096500002</v>
          </cell>
          <cell r="F213">
            <v>0</v>
          </cell>
          <cell r="G213">
            <v>923.42555714699995</v>
          </cell>
        </row>
        <row r="214">
          <cell r="C214">
            <v>164956.1167174023</v>
          </cell>
          <cell r="D214">
            <v>0</v>
          </cell>
          <cell r="E214">
            <v>29943.689195798004</v>
          </cell>
          <cell r="F214">
            <v>5163.3317305239989</v>
          </cell>
          <cell r="G214">
            <v>129849.09579108002</v>
          </cell>
        </row>
        <row r="215">
          <cell r="C215">
            <v>32560.928025917994</v>
          </cell>
          <cell r="D215">
            <v>0</v>
          </cell>
          <cell r="E215">
            <v>2692.4457877959994</v>
          </cell>
          <cell r="F215">
            <v>0</v>
          </cell>
          <cell r="G215">
            <v>29868.482238121996</v>
          </cell>
        </row>
        <row r="216">
          <cell r="C216">
            <v>8816.4370410240008</v>
          </cell>
          <cell r="D216">
            <v>0</v>
          </cell>
          <cell r="E216">
            <v>693.19961533199989</v>
          </cell>
          <cell r="F216">
            <v>0</v>
          </cell>
          <cell r="G216">
            <v>8123.2374256920011</v>
          </cell>
        </row>
        <row r="217">
          <cell r="C217">
            <v>9706.0644922499996</v>
          </cell>
          <cell r="D217">
            <v>0</v>
          </cell>
          <cell r="E217">
            <v>183.18105742999998</v>
          </cell>
          <cell r="F217">
            <v>0</v>
          </cell>
          <cell r="G217">
            <v>9522.883434819998</v>
          </cell>
        </row>
        <row r="219">
          <cell r="C219">
            <v>768105.7474764412</v>
          </cell>
          <cell r="D219">
            <v>0</v>
          </cell>
          <cell r="E219">
            <v>315457.49298856716</v>
          </cell>
          <cell r="F219">
            <v>0</v>
          </cell>
          <cell r="G219">
            <v>452648.25448785722</v>
          </cell>
        </row>
        <row r="220">
          <cell r="C220">
            <v>485942.30305383139</v>
          </cell>
          <cell r="D220">
            <v>232.71380077199998</v>
          </cell>
          <cell r="E220">
            <v>293790.37669795525</v>
          </cell>
          <cell r="F220">
            <v>0</v>
          </cell>
          <cell r="G220">
            <v>191919.21255511176</v>
          </cell>
        </row>
        <row r="221">
          <cell r="C221">
            <v>1691333.2950368116</v>
          </cell>
          <cell r="D221">
            <v>210337.72580986345</v>
          </cell>
          <cell r="E221">
            <v>707806.17276936641</v>
          </cell>
          <cell r="F221">
            <v>107376.25384569417</v>
          </cell>
          <cell r="G221">
            <v>665813.14261183841</v>
          </cell>
        </row>
        <row r="222">
          <cell r="C222">
            <v>3975.4706601099997</v>
          </cell>
          <cell r="D222">
            <v>0</v>
          </cell>
          <cell r="E222">
            <v>775.71266923999997</v>
          </cell>
          <cell r="F222">
            <v>0</v>
          </cell>
          <cell r="G222">
            <v>3199.75799087</v>
          </cell>
        </row>
        <row r="225">
          <cell r="C225">
            <v>757480.98203209031</v>
          </cell>
          <cell r="D225">
            <v>0</v>
          </cell>
          <cell r="E225">
            <v>310888.50738987222</v>
          </cell>
          <cell r="F225">
            <v>0</v>
          </cell>
          <cell r="G225">
            <v>446592.47464220249</v>
          </cell>
        </row>
        <row r="226">
          <cell r="C226">
            <v>10624.765444350003</v>
          </cell>
          <cell r="D226">
            <v>0</v>
          </cell>
          <cell r="E226">
            <v>4568.9855986950006</v>
          </cell>
          <cell r="F226">
            <v>0</v>
          </cell>
          <cell r="G226">
            <v>6055.7798456549981</v>
          </cell>
        </row>
        <row r="227">
          <cell r="C227">
            <v>485942.30305383139</v>
          </cell>
          <cell r="D227">
            <v>232.71380077199998</v>
          </cell>
          <cell r="E227">
            <v>293790.37669795525</v>
          </cell>
          <cell r="F227">
            <v>0</v>
          </cell>
          <cell r="G227">
            <v>191919.21255511176</v>
          </cell>
        </row>
        <row r="228">
          <cell r="C228">
            <v>15416.786926732997</v>
          </cell>
          <cell r="D228">
            <v>6289.7210021820001</v>
          </cell>
          <cell r="E228">
            <v>8614.0517261360001</v>
          </cell>
          <cell r="F228">
            <v>0</v>
          </cell>
          <cell r="G228">
            <v>513.01419841500001</v>
          </cell>
        </row>
        <row r="229">
          <cell r="C229">
            <v>174877.03853509776</v>
          </cell>
          <cell r="D229">
            <v>1823.409715455</v>
          </cell>
          <cell r="E229">
            <v>128404.912943535</v>
          </cell>
          <cell r="F229">
            <v>0</v>
          </cell>
          <cell r="G229">
            <v>44648.715876106908</v>
          </cell>
        </row>
        <row r="230">
          <cell r="C230">
            <v>724324.77485669521</v>
          </cell>
          <cell r="D230">
            <v>193.92816730999999</v>
          </cell>
          <cell r="E230">
            <v>302412.77562242973</v>
          </cell>
          <cell r="F230">
            <v>0</v>
          </cell>
          <cell r="G230">
            <v>421718.07106693392</v>
          </cell>
        </row>
        <row r="231">
          <cell r="C231">
            <v>120616.61081820303</v>
          </cell>
          <cell r="D231">
            <v>6880.1204910860006</v>
          </cell>
          <cell r="E231">
            <v>53861.182111426897</v>
          </cell>
          <cell r="F231">
            <v>0</v>
          </cell>
          <cell r="G231">
            <v>59875.308215689889</v>
          </cell>
        </row>
        <row r="232">
          <cell r="C232">
            <v>115910.092839319</v>
          </cell>
          <cell r="D232">
            <v>3102.8506769599994</v>
          </cell>
          <cell r="E232">
            <v>90570.380226130059</v>
          </cell>
          <cell r="F232">
            <v>0</v>
          </cell>
          <cell r="G232">
            <v>22236.861936228997</v>
          </cell>
        </row>
        <row r="233">
          <cell r="C233">
            <v>540187.99106070469</v>
          </cell>
          <cell r="D233">
            <v>192047.69575687044</v>
          </cell>
          <cell r="E233">
            <v>123942.87013969506</v>
          </cell>
          <cell r="F233">
            <v>107376.25384569417</v>
          </cell>
          <cell r="G233">
            <v>116821.17131845119</v>
          </cell>
        </row>
        <row r="234">
          <cell r="C234">
            <v>3975.4706601099997</v>
          </cell>
          <cell r="D234">
            <v>0</v>
          </cell>
          <cell r="E234">
            <v>775.71266923999997</v>
          </cell>
          <cell r="F234">
            <v>0</v>
          </cell>
          <cell r="G234">
            <v>3199.75799087</v>
          </cell>
        </row>
        <row r="237">
          <cell r="C237">
            <v>264998.43447908445</v>
          </cell>
          <cell r="D237">
            <v>117154.02845163905</v>
          </cell>
          <cell r="E237">
            <v>112998.32096561797</v>
          </cell>
          <cell r="F237">
            <v>0</v>
          </cell>
          <cell r="G237">
            <v>34846.085061826991</v>
          </cell>
        </row>
        <row r="238">
          <cell r="C238">
            <v>128756.62309857491</v>
          </cell>
          <cell r="D238">
            <v>22281.227133016997</v>
          </cell>
          <cell r="E238">
            <v>70594.085586498055</v>
          </cell>
          <cell r="F238">
            <v>0</v>
          </cell>
          <cell r="G238">
            <v>35881.310379059963</v>
          </cell>
        </row>
        <row r="239">
          <cell r="C239">
            <v>78921.681529504101</v>
          </cell>
          <cell r="D239">
            <v>22065.871898156005</v>
          </cell>
          <cell r="E239">
            <v>50521.155315122989</v>
          </cell>
          <cell r="F239">
            <v>0</v>
          </cell>
          <cell r="G239">
            <v>6334.6543162250009</v>
          </cell>
        </row>
        <row r="240">
          <cell r="C240">
            <v>447660.98247769935</v>
          </cell>
          <cell r="D240">
            <v>2311.9727778070001</v>
          </cell>
          <cell r="E240">
            <v>125496.25132012388</v>
          </cell>
          <cell r="F240">
            <v>0</v>
          </cell>
          <cell r="G240">
            <v>319852.75837977341</v>
          </cell>
        </row>
        <row r="241">
          <cell r="C241">
            <v>747043.31831383135</v>
          </cell>
          <cell r="D241">
            <v>0</v>
          </cell>
          <cell r="E241">
            <v>301002.6491586467</v>
          </cell>
          <cell r="F241">
            <v>0</v>
          </cell>
          <cell r="G241">
            <v>446040.6691551705</v>
          </cell>
        </row>
        <row r="242">
          <cell r="C242">
            <v>105444.9158254041</v>
          </cell>
          <cell r="D242">
            <v>7748.17167273</v>
          </cell>
          <cell r="E242">
            <v>44527.775068244904</v>
          </cell>
          <cell r="F242">
            <v>1359.580292164</v>
          </cell>
          <cell r="G242">
            <v>51809.388792264916</v>
          </cell>
        </row>
        <row r="243">
          <cell r="C243">
            <v>487502.22899308318</v>
          </cell>
          <cell r="D243">
            <v>6828.2392074669988</v>
          </cell>
          <cell r="E243">
            <v>340056.50942808116</v>
          </cell>
          <cell r="F243">
            <v>0</v>
          </cell>
          <cell r="G243">
            <v>140617.48035754016</v>
          </cell>
        </row>
        <row r="244">
          <cell r="C244">
            <v>140858.05670191837</v>
          </cell>
          <cell r="D244">
            <v>193.92816730999999</v>
          </cell>
          <cell r="E244">
            <v>36006.296359860004</v>
          </cell>
          <cell r="F244">
            <v>0</v>
          </cell>
          <cell r="G244">
            <v>104657.83217474815</v>
          </cell>
        </row>
        <row r="245">
          <cell r="C245">
            <v>71825.994579747872</v>
          </cell>
          <cell r="D245">
            <v>3984.5264761169992</v>
          </cell>
          <cell r="E245">
            <v>50889.639486075866</v>
          </cell>
          <cell r="F245">
            <v>0</v>
          </cell>
          <cell r="G245">
            <v>16951.828617555002</v>
          </cell>
        </row>
        <row r="246">
          <cell r="C246">
            <v>446519.41395306913</v>
          </cell>
          <cell r="D246">
            <v>27420.689324462001</v>
          </cell>
          <cell r="E246">
            <v>167917.43023863452</v>
          </cell>
          <cell r="F246">
            <v>106016.67355353017</v>
          </cell>
          <cell r="G246">
            <v>145164.62083644926</v>
          </cell>
        </row>
        <row r="247">
          <cell r="C247">
            <v>29825.166275195006</v>
          </cell>
          <cell r="D247">
            <v>581.78450193000003</v>
          </cell>
          <cell r="E247">
            <v>17819.642198209</v>
          </cell>
          <cell r="F247">
            <v>0</v>
          </cell>
          <cell r="G247">
            <v>11423.739575056003</v>
          </cell>
        </row>
        <row r="335">
          <cell r="H335">
            <v>0</v>
          </cell>
          <cell r="I335">
            <v>0</v>
          </cell>
        </row>
        <row r="337">
          <cell r="H337">
            <v>0</v>
          </cell>
          <cell r="I337">
            <v>0</v>
          </cell>
        </row>
        <row r="338">
          <cell r="H338">
            <v>0</v>
          </cell>
          <cell r="I338">
            <v>0</v>
          </cell>
        </row>
        <row r="339">
          <cell r="H339">
            <v>0</v>
          </cell>
          <cell r="I339">
            <v>0</v>
          </cell>
        </row>
        <row r="340">
          <cell r="H340">
            <v>0</v>
          </cell>
          <cell r="I340">
            <v>0</v>
          </cell>
        </row>
        <row r="341">
          <cell r="H341">
            <v>0</v>
          </cell>
          <cell r="I341">
            <v>0</v>
          </cell>
        </row>
        <row r="342">
          <cell r="H342">
            <v>0</v>
          </cell>
          <cell r="I342">
            <v>0</v>
          </cell>
        </row>
        <row r="343">
          <cell r="H343">
            <v>0</v>
          </cell>
          <cell r="I343">
            <v>0</v>
          </cell>
        </row>
        <row r="344">
          <cell r="H344">
            <v>0</v>
          </cell>
          <cell r="I344">
            <v>0</v>
          </cell>
        </row>
        <row r="345">
          <cell r="H345">
            <v>0</v>
          </cell>
          <cell r="I345">
            <v>0</v>
          </cell>
        </row>
        <row r="346">
          <cell r="H346">
            <v>0</v>
          </cell>
          <cell r="I346">
            <v>0</v>
          </cell>
        </row>
        <row r="347">
          <cell r="H347">
            <v>0</v>
          </cell>
          <cell r="I347">
            <v>0</v>
          </cell>
        </row>
        <row r="348">
          <cell r="H348">
            <v>0</v>
          </cell>
          <cell r="I348">
            <v>0</v>
          </cell>
        </row>
        <row r="349">
          <cell r="H349">
            <v>0</v>
          </cell>
          <cell r="I349">
            <v>0</v>
          </cell>
        </row>
        <row r="350">
          <cell r="H350">
            <v>0</v>
          </cell>
          <cell r="I350">
            <v>0</v>
          </cell>
        </row>
        <row r="351">
          <cell r="H351">
            <v>0</v>
          </cell>
          <cell r="I351">
            <v>0</v>
          </cell>
        </row>
        <row r="352">
          <cell r="H352">
            <v>0</v>
          </cell>
          <cell r="I352">
            <v>0</v>
          </cell>
        </row>
        <row r="353">
          <cell r="H353">
            <v>0</v>
          </cell>
          <cell r="I353">
            <v>0</v>
          </cell>
        </row>
        <row r="354">
          <cell r="H354">
            <v>0</v>
          </cell>
          <cell r="I354">
            <v>0</v>
          </cell>
        </row>
        <row r="355">
          <cell r="H355">
            <v>0</v>
          </cell>
          <cell r="I355">
            <v>0</v>
          </cell>
        </row>
        <row r="356">
          <cell r="H356">
            <v>0</v>
          </cell>
          <cell r="I356">
            <v>0</v>
          </cell>
        </row>
        <row r="357">
          <cell r="H357">
            <v>0</v>
          </cell>
          <cell r="I357">
            <v>0</v>
          </cell>
        </row>
        <row r="358">
          <cell r="H358">
            <v>0</v>
          </cell>
          <cell r="I358">
            <v>0</v>
          </cell>
        </row>
        <row r="359">
          <cell r="H359">
            <v>0</v>
          </cell>
          <cell r="I359">
            <v>0</v>
          </cell>
        </row>
        <row r="360">
          <cell r="H360">
            <v>0</v>
          </cell>
          <cell r="I360">
            <v>0</v>
          </cell>
        </row>
        <row r="361">
          <cell r="H361">
            <v>0</v>
          </cell>
          <cell r="I361">
            <v>0</v>
          </cell>
        </row>
        <row r="362">
          <cell r="H362">
            <v>0</v>
          </cell>
          <cell r="I362">
            <v>0</v>
          </cell>
        </row>
        <row r="363">
          <cell r="H363">
            <v>0</v>
          </cell>
          <cell r="I363">
            <v>0</v>
          </cell>
        </row>
        <row r="364">
          <cell r="H364">
            <v>0</v>
          </cell>
          <cell r="I364">
            <v>0</v>
          </cell>
        </row>
        <row r="365">
          <cell r="H365">
            <v>0</v>
          </cell>
          <cell r="I365">
            <v>0</v>
          </cell>
        </row>
        <row r="366">
          <cell r="H366">
            <v>0</v>
          </cell>
          <cell r="I366">
            <v>0</v>
          </cell>
        </row>
        <row r="367">
          <cell r="H367">
            <v>0</v>
          </cell>
          <cell r="I367">
            <v>0</v>
          </cell>
        </row>
        <row r="368">
          <cell r="H368">
            <v>0</v>
          </cell>
          <cell r="I368">
            <v>0</v>
          </cell>
        </row>
        <row r="369">
          <cell r="H369">
            <v>0</v>
          </cell>
          <cell r="I369">
            <v>0</v>
          </cell>
        </row>
        <row r="370">
          <cell r="H370">
            <v>0</v>
          </cell>
          <cell r="I370">
            <v>0</v>
          </cell>
        </row>
        <row r="371">
          <cell r="H371">
            <v>0</v>
          </cell>
          <cell r="I371">
            <v>0</v>
          </cell>
        </row>
        <row r="372">
          <cell r="H372">
            <v>0</v>
          </cell>
          <cell r="I372">
            <v>0</v>
          </cell>
        </row>
        <row r="374">
          <cell r="H374">
            <v>0</v>
          </cell>
          <cell r="I374">
            <v>0</v>
          </cell>
        </row>
        <row r="375">
          <cell r="H375">
            <v>0</v>
          </cell>
          <cell r="I375">
            <v>0</v>
          </cell>
        </row>
        <row r="376">
          <cell r="H376">
            <v>0</v>
          </cell>
          <cell r="I376">
            <v>0</v>
          </cell>
        </row>
        <row r="377">
          <cell r="H377">
            <v>0</v>
          </cell>
          <cell r="I377">
            <v>0</v>
          </cell>
        </row>
        <row r="378">
          <cell r="H378">
            <v>0</v>
          </cell>
          <cell r="I378">
            <v>0</v>
          </cell>
        </row>
        <row r="379">
          <cell r="H379">
            <v>0</v>
          </cell>
          <cell r="I379">
            <v>0</v>
          </cell>
        </row>
        <row r="380">
          <cell r="H380">
            <v>0</v>
          </cell>
          <cell r="I380">
            <v>0</v>
          </cell>
        </row>
        <row r="381">
          <cell r="H381">
            <v>0</v>
          </cell>
          <cell r="I381">
            <v>0</v>
          </cell>
        </row>
        <row r="382">
          <cell r="H382">
            <v>0</v>
          </cell>
          <cell r="I382">
            <v>0</v>
          </cell>
        </row>
        <row r="383">
          <cell r="H383">
            <v>0</v>
          </cell>
          <cell r="I383">
            <v>0</v>
          </cell>
        </row>
        <row r="384">
          <cell r="H384">
            <v>0</v>
          </cell>
          <cell r="I384">
            <v>0</v>
          </cell>
        </row>
        <row r="386">
          <cell r="H386">
            <v>0</v>
          </cell>
          <cell r="I386">
            <v>0</v>
          </cell>
        </row>
        <row r="387">
          <cell r="H387">
            <v>0</v>
          </cell>
          <cell r="I387">
            <v>0</v>
          </cell>
        </row>
        <row r="388">
          <cell r="H388">
            <v>0</v>
          </cell>
          <cell r="I388">
            <v>0</v>
          </cell>
        </row>
        <row r="389">
          <cell r="H389">
            <v>0</v>
          </cell>
          <cell r="I389">
            <v>0</v>
          </cell>
        </row>
        <row r="390">
          <cell r="H390">
            <v>0</v>
          </cell>
          <cell r="I390">
            <v>0</v>
          </cell>
        </row>
        <row r="391">
          <cell r="H391">
            <v>0</v>
          </cell>
          <cell r="I391">
            <v>0</v>
          </cell>
        </row>
        <row r="392">
          <cell r="H392">
            <v>0</v>
          </cell>
          <cell r="I392">
            <v>0</v>
          </cell>
        </row>
        <row r="393">
          <cell r="H393">
            <v>0</v>
          </cell>
          <cell r="I393">
            <v>0</v>
          </cell>
        </row>
        <row r="394">
          <cell r="H394">
            <v>0</v>
          </cell>
          <cell r="I394">
            <v>0</v>
          </cell>
        </row>
        <row r="395">
          <cell r="H395">
            <v>0</v>
          </cell>
          <cell r="I395">
            <v>0</v>
          </cell>
        </row>
        <row r="396">
          <cell r="H396">
            <v>0</v>
          </cell>
          <cell r="I396">
            <v>0</v>
          </cell>
        </row>
        <row r="397">
          <cell r="H397">
            <v>0</v>
          </cell>
          <cell r="I39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Encuesta Permanente de Hogares de Propósitos Múltiples, Junio 2014.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D4">
            <v>7.8266942347594588</v>
          </cell>
          <cell r="E4">
            <v>8.4725914535428188</v>
          </cell>
          <cell r="F4">
            <v>9.0613356620693573</v>
          </cell>
          <cell r="G4">
            <v>8.9869426572941933</v>
          </cell>
          <cell r="H4">
            <v>9.9424615353773831</v>
          </cell>
        </row>
        <row r="5">
          <cell r="H5">
            <v>3.1737163314995578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7">
          <cell r="C7">
            <v>5277.1875395153638</v>
          </cell>
          <cell r="D7">
            <v>7.7246416920459255</v>
          </cell>
          <cell r="E7">
            <v>6576.9459528921871</v>
          </cell>
          <cell r="F7">
            <v>8.6326765590189556</v>
          </cell>
          <cell r="G7">
            <v>12204.599004187188</v>
          </cell>
          <cell r="H7">
            <v>12.284138683578725</v>
          </cell>
          <cell r="I7">
            <v>5967.7992495748695</v>
          </cell>
          <cell r="J7">
            <v>8.1882577192440209</v>
          </cell>
          <cell r="K7">
            <v>3016.8876306044581</v>
          </cell>
          <cell r="L7">
            <v>6.2972986092879282</v>
          </cell>
          <cell r="M7">
            <v>3658.6233055979751</v>
          </cell>
          <cell r="N7">
            <v>6.4905807888086056</v>
          </cell>
        </row>
        <row r="8">
          <cell r="C8">
            <v>7063.1645620892341</v>
          </cell>
          <cell r="D8">
            <v>9.014299229661475</v>
          </cell>
          <cell r="E8">
            <v>8090.8091044942566</v>
          </cell>
          <cell r="F8">
            <v>9.757000308280805</v>
          </cell>
          <cell r="G8">
            <v>13069.256841527347</v>
          </cell>
          <cell r="H8">
            <v>12.681018198959993</v>
          </cell>
          <cell r="I8">
            <v>7449.6094688310141</v>
          </cell>
          <cell r="J8">
            <v>9.3687362302391719</v>
          </cell>
          <cell r="K8">
            <v>3333.4579426517221</v>
          </cell>
          <cell r="L8">
            <v>6.6389805754704048</v>
          </cell>
          <cell r="M8">
            <v>5372.627455274147</v>
          </cell>
          <cell r="N8">
            <v>7.7210021492966021</v>
          </cell>
        </row>
        <row r="10">
          <cell r="C10">
            <v>8581.6125197740348</v>
          </cell>
          <cell r="D10">
            <v>10.133175579744451</v>
          </cell>
          <cell r="E10">
            <v>10230.739233780756</v>
          </cell>
          <cell r="F10">
            <v>10.854501146788985</v>
          </cell>
          <cell r="G10">
            <v>14614.249314233462</v>
          </cell>
          <cell r="H10">
            <v>12.600123418697931</v>
          </cell>
          <cell r="I10">
            <v>9309.5831620166337</v>
          </cell>
          <cell r="J10">
            <v>10.603857416944376</v>
          </cell>
          <cell r="K10">
            <v>4076.4232673267311</v>
          </cell>
          <cell r="L10">
            <v>6.9245049504950487</v>
          </cell>
          <cell r="M10">
            <v>5565.4881728679147</v>
          </cell>
          <cell r="N10">
            <v>8.731122875452785</v>
          </cell>
        </row>
        <row r="11">
          <cell r="C11">
            <v>8955.5162067304318</v>
          </cell>
          <cell r="D11">
            <v>9.3258198211299401</v>
          </cell>
          <cell r="E11">
            <v>9371.8592068859616</v>
          </cell>
          <cell r="F11">
            <v>9.9827567741244359</v>
          </cell>
          <cell r="G11">
            <v>14592.762973352033</v>
          </cell>
          <cell r="H11">
            <v>12.460881934566142</v>
          </cell>
          <cell r="I11">
            <v>9347.0253331732565</v>
          </cell>
          <cell r="J11">
            <v>10.015232863029091</v>
          </cell>
          <cell r="K11">
            <v>4468.5634588563462</v>
          </cell>
          <cell r="L11">
            <v>6.7791999999999986</v>
          </cell>
          <cell r="M11">
            <v>8104.0720871751791</v>
          </cell>
          <cell r="N11">
            <v>7.9368206521739095</v>
          </cell>
        </row>
        <row r="12">
          <cell r="C12">
            <v>5834.7142857142908</v>
          </cell>
          <cell r="D12">
            <v>8.3996398230434863</v>
          </cell>
          <cell r="E12">
            <v>6624.7366817018155</v>
          </cell>
          <cell r="F12">
            <v>9.1281804781131886</v>
          </cell>
          <cell r="G12">
            <v>11732.264603481632</v>
          </cell>
          <cell r="H12">
            <v>12.771361685524772</v>
          </cell>
          <cell r="I12">
            <v>5935.5443097749067</v>
          </cell>
          <cell r="J12">
            <v>8.565828647039357</v>
          </cell>
          <cell r="K12">
            <v>2637.2197309417033</v>
          </cell>
          <cell r="L12">
            <v>6.4514767932489434</v>
          </cell>
          <cell r="M12">
            <v>4665.9940486925179</v>
          </cell>
          <cell r="N12">
            <v>7.256036217303814</v>
          </cell>
        </row>
        <row r="13">
          <cell r="C13">
            <v>3053.5742422937883</v>
          </cell>
          <cell r="D13">
            <v>5.9236032513633159</v>
          </cell>
          <cell r="E13">
            <v>4087.1167245793631</v>
          </cell>
          <cell r="F13">
            <v>6.611820503465891</v>
          </cell>
          <cell r="G13">
            <v>9065.2549751243714</v>
          </cell>
          <cell r="H13">
            <v>10.849186483103884</v>
          </cell>
          <cell r="I13">
            <v>3783.1409684612818</v>
          </cell>
          <cell r="J13">
            <v>6.2654748056082807</v>
          </cell>
          <cell r="K13">
            <v>2492.8741258741243</v>
          </cell>
          <cell r="L13">
            <v>5.7245222929936306</v>
          </cell>
          <cell r="M13">
            <v>2134.0476732834309</v>
          </cell>
          <cell r="N13">
            <v>5.2529331098582963</v>
          </cell>
        </row>
        <row r="15">
          <cell r="C15">
            <v>2367.7336996076315</v>
          </cell>
          <cell r="E15">
            <v>3283.2108946777439</v>
          </cell>
          <cell r="G15">
            <v>11261.672678407625</v>
          </cell>
          <cell r="I15">
            <v>3210.3457128662544</v>
          </cell>
          <cell r="K15">
            <v>2515.2486775962579</v>
          </cell>
          <cell r="M15">
            <v>1839.3095951530102</v>
          </cell>
        </row>
        <row r="16">
          <cell r="C16">
            <v>3563.4811839677445</v>
          </cell>
          <cell r="D16">
            <v>4.7482511415163282</v>
          </cell>
          <cell r="E16">
            <v>4291.3102327241741</v>
          </cell>
          <cell r="F16">
            <v>5.014166524842361</v>
          </cell>
          <cell r="G16">
            <v>8263.0711013843757</v>
          </cell>
          <cell r="H16">
            <v>5.4836132006508471</v>
          </cell>
          <cell r="I16">
            <v>4212.7688478343662</v>
          </cell>
          <cell r="J16">
            <v>4.9906159442935829</v>
          </cell>
          <cell r="K16">
            <v>2949.4423535993524</v>
          </cell>
          <cell r="L16">
            <v>4.9910143063133923</v>
          </cell>
          <cell r="M16">
            <v>2884.8591871825124</v>
          </cell>
          <cell r="N16">
            <v>4.5003137601807977</v>
          </cell>
        </row>
        <row r="17">
          <cell r="C17">
            <v>6252.4526966284402</v>
          </cell>
          <cell r="D17">
            <v>10.336219643939009</v>
          </cell>
          <cell r="E17">
            <v>6690.7215896043481</v>
          </cell>
          <cell r="F17">
            <v>10.367287610917879</v>
          </cell>
          <cell r="G17">
            <v>10019.878560492591</v>
          </cell>
          <cell r="H17">
            <v>11.049357252222137</v>
          </cell>
          <cell r="I17">
            <v>6281.1557684528734</v>
          </cell>
          <cell r="J17">
            <v>10.311405133071787</v>
          </cell>
          <cell r="K17">
            <v>3369.1237188043142</v>
          </cell>
          <cell r="L17">
            <v>9.2655775180957303</v>
          </cell>
          <cell r="M17">
            <v>5408.7429607095337</v>
          </cell>
          <cell r="N17">
            <v>10.276410821922754</v>
          </cell>
        </row>
        <row r="18">
          <cell r="C18">
            <v>14155.483583547617</v>
          </cell>
          <cell r="D18">
            <v>15.536325252624261</v>
          </cell>
          <cell r="E18">
            <v>14571.864553704509</v>
          </cell>
          <cell r="F18">
            <v>15.500973122095944</v>
          </cell>
          <cell r="G18">
            <v>15641.549343590908</v>
          </cell>
          <cell r="H18">
            <v>15.939629363869717</v>
          </cell>
          <cell r="I18">
            <v>13953.462455310504</v>
          </cell>
          <cell r="J18">
            <v>15.243970767520343</v>
          </cell>
          <cell r="K18">
            <v>2600</v>
          </cell>
          <cell r="L18">
            <v>13</v>
          </cell>
          <cell r="M18">
            <v>12232.831982008929</v>
          </cell>
          <cell r="N18">
            <v>15.699564774239427</v>
          </cell>
        </row>
        <row r="19">
          <cell r="C19">
            <v>5908.9818582050193</v>
          </cell>
          <cell r="E19">
            <v>5542.9286914386366</v>
          </cell>
          <cell r="I19">
            <v>6028.8457494681707</v>
          </cell>
          <cell r="K19">
            <v>3176.4114339498014</v>
          </cell>
          <cell r="M19">
            <v>6795.5974447641083</v>
          </cell>
        </row>
        <row r="20">
          <cell r="C20">
            <v>301.28901708189255</v>
          </cell>
          <cell r="D20">
            <v>4.2148361803154293</v>
          </cell>
          <cell r="E20">
            <v>362.19904142709737</v>
          </cell>
          <cell r="F20">
            <v>4.1964180255592556</v>
          </cell>
          <cell r="I20">
            <v>362.19904142709737</v>
          </cell>
          <cell r="J20">
            <v>4.1964180255592556</v>
          </cell>
          <cell r="M20">
            <v>185</v>
          </cell>
          <cell r="N20">
            <v>4.25</v>
          </cell>
        </row>
        <row r="21">
          <cell r="C21">
            <v>1392.4636105822071</v>
          </cell>
          <cell r="D21">
            <v>5.3471896512399759</v>
          </cell>
          <cell r="E21">
            <v>1580.5744202010087</v>
          </cell>
          <cell r="F21">
            <v>5.3972524532712098</v>
          </cell>
          <cell r="I21">
            <v>1546.4331120147344</v>
          </cell>
          <cell r="J21">
            <v>5.3486425598970317</v>
          </cell>
          <cell r="K21">
            <v>1826.4806426018054</v>
          </cell>
          <cell r="L21">
            <v>5.7317395294142779</v>
          </cell>
          <cell r="M21">
            <v>779.4082576786202</v>
          </cell>
          <cell r="N21">
            <v>5.1797334025644703</v>
          </cell>
        </row>
        <row r="22">
          <cell r="C22">
            <v>2351.2119430980315</v>
          </cell>
          <cell r="D22">
            <v>6.6721252956626822</v>
          </cell>
          <cell r="E22">
            <v>2611.61166287995</v>
          </cell>
          <cell r="F22">
            <v>6.658964776900353</v>
          </cell>
          <cell r="I22">
            <v>2624.9414194274214</v>
          </cell>
          <cell r="J22">
            <v>6.7005755186999103</v>
          </cell>
          <cell r="K22">
            <v>2534.100984981882</v>
          </cell>
          <cell r="L22">
            <v>6.4151471824571704</v>
          </cell>
          <cell r="M22">
            <v>1390.6589869356462</v>
          </cell>
          <cell r="N22">
            <v>6.7188604460694492</v>
          </cell>
        </row>
        <row r="23">
          <cell r="C23">
            <v>4467.1830708020243</v>
          </cell>
          <cell r="D23">
            <v>8.6958425049652437</v>
          </cell>
          <cell r="E23">
            <v>4989.7628497433443</v>
          </cell>
          <cell r="F23">
            <v>8.9207001407192159</v>
          </cell>
          <cell r="G23">
            <v>6905.2106876135049</v>
          </cell>
          <cell r="H23">
            <v>10.912354083949461</v>
          </cell>
          <cell r="I23">
            <v>5040.1860009975653</v>
          </cell>
          <cell r="J23">
            <v>8.8773828262873096</v>
          </cell>
          <cell r="K23">
            <v>2741.8871566184248</v>
          </cell>
          <cell r="L23">
            <v>7.9012943765666925</v>
          </cell>
          <cell r="M23">
            <v>2723.5147031065567</v>
          </cell>
          <cell r="N23">
            <v>7.9410940975522903</v>
          </cell>
        </row>
        <row r="24">
          <cell r="C24">
            <v>5450.6690274439297</v>
          </cell>
          <cell r="D24">
            <v>8.6775726332027929</v>
          </cell>
          <cell r="E24">
            <v>6759.8024260908123</v>
          </cell>
          <cell r="F24">
            <v>9.414538269470615</v>
          </cell>
          <cell r="G24">
            <v>9806.8509159749228</v>
          </cell>
          <cell r="H24">
            <v>12.785753437760178</v>
          </cell>
          <cell r="I24">
            <v>6625.7920117691619</v>
          </cell>
          <cell r="J24">
            <v>9.1586001138825104</v>
          </cell>
          <cell r="K24">
            <v>2851.4416150516072</v>
          </cell>
          <cell r="L24">
            <v>6.4119276751627279</v>
          </cell>
          <cell r="M24">
            <v>2854.0148263590481</v>
          </cell>
          <cell r="N24">
            <v>7.1584308811757342</v>
          </cell>
        </row>
        <row r="25">
          <cell r="C25">
            <v>5639.0706549385714</v>
          </cell>
          <cell r="D25">
            <v>7.9829277159321492</v>
          </cell>
          <cell r="E25">
            <v>6883.1642142672208</v>
          </cell>
          <cell r="F25">
            <v>8.7839283874085812</v>
          </cell>
          <cell r="G25">
            <v>11067.398989928182</v>
          </cell>
          <cell r="H25">
            <v>13.647616869340849</v>
          </cell>
          <cell r="I25">
            <v>6515.4522784512483</v>
          </cell>
          <cell r="J25">
            <v>8.1745067958518476</v>
          </cell>
          <cell r="K25">
            <v>3383.3764580766906</v>
          </cell>
          <cell r="L25">
            <v>6.1490044005188587</v>
          </cell>
          <cell r="M25">
            <v>3558.4181167506035</v>
          </cell>
          <cell r="N25">
            <v>6.6380149070774017</v>
          </cell>
        </row>
        <row r="26">
          <cell r="C26">
            <v>5821.4275517289598</v>
          </cell>
          <cell r="D26">
            <v>7.5602083248206293</v>
          </cell>
          <cell r="E26">
            <v>7842.9411544077566</v>
          </cell>
          <cell r="F26">
            <v>8.6396020917620202</v>
          </cell>
          <cell r="G26">
            <v>11479.453725319123</v>
          </cell>
          <cell r="H26">
            <v>12.626511285840868</v>
          </cell>
          <cell r="I26">
            <v>7298.2445225543242</v>
          </cell>
          <cell r="J26">
            <v>7.8704632525105147</v>
          </cell>
          <cell r="K26">
            <v>3735.382222442468</v>
          </cell>
          <cell r="L26">
            <v>5.1693373687017186</v>
          </cell>
          <cell r="M26">
            <v>3887.0235835584654</v>
          </cell>
          <cell r="N26">
            <v>6.4732644867552454</v>
          </cell>
        </row>
        <row r="27">
          <cell r="C27">
            <v>6703.5593546196696</v>
          </cell>
          <cell r="D27">
            <v>7.5271588922571482</v>
          </cell>
          <cell r="E27">
            <v>10096.832147896475</v>
          </cell>
          <cell r="F27">
            <v>9.2092730076360922</v>
          </cell>
          <cell r="G27">
            <v>15223.476062692989</v>
          </cell>
          <cell r="H27">
            <v>12.328030032414141</v>
          </cell>
          <cell r="I27">
            <v>8305.5714733581626</v>
          </cell>
          <cell r="J27">
            <v>7.8713525635576875</v>
          </cell>
          <cell r="K27">
            <v>3529.2826821684371</v>
          </cell>
          <cell r="L27">
            <v>5.4639894528390993</v>
          </cell>
          <cell r="M27">
            <v>4491.9324055802772</v>
          </cell>
          <cell r="N27">
            <v>6.3683215794782457</v>
          </cell>
        </row>
        <row r="28">
          <cell r="C28">
            <v>4346.2118496451967</v>
          </cell>
          <cell r="D28">
            <v>5.5791663697200162</v>
          </cell>
          <cell r="E28">
            <v>7006.5148864682069</v>
          </cell>
          <cell r="F28">
            <v>7.1343698372444493</v>
          </cell>
          <cell r="G28">
            <v>13616.90211867393</v>
          </cell>
          <cell r="H28">
            <v>8.9283524297308503</v>
          </cell>
          <cell r="I28">
            <v>4805.6762302065499</v>
          </cell>
          <cell r="J28">
            <v>6.3970061986388682</v>
          </cell>
          <cell r="K28">
            <v>2865.6901342795777</v>
          </cell>
          <cell r="L28">
            <v>3.7041616062748743</v>
          </cell>
          <cell r="M28">
            <v>3561.7892198078357</v>
          </cell>
          <cell r="N28">
            <v>5.0815689239585904</v>
          </cell>
        </row>
        <row r="30">
          <cell r="C30">
            <v>5375.2723078358486</v>
          </cell>
          <cell r="D30">
            <v>7.2713642175844804</v>
          </cell>
          <cell r="E30">
            <v>6186.901298939586</v>
          </cell>
          <cell r="F30">
            <v>7.8340092356152295</v>
          </cell>
          <cell r="G30">
            <v>12119.113937856422</v>
          </cell>
          <cell r="H30">
            <v>11.097121481214089</v>
          </cell>
          <cell r="I30">
            <v>5644.7691720145158</v>
          </cell>
          <cell r="J30">
            <v>7.5195905436223169</v>
          </cell>
          <cell r="K30">
            <v>5360.8642960708576</v>
          </cell>
          <cell r="L30">
            <v>6.0309682717233164</v>
          </cell>
          <cell r="M30">
            <v>4234.3706058036014</v>
          </cell>
          <cell r="N30">
            <v>6.4231889528846322</v>
          </cell>
        </row>
        <row r="31">
          <cell r="C31">
            <v>5117.6861138376416</v>
          </cell>
          <cell r="D31">
            <v>8.4468385250182756</v>
          </cell>
          <cell r="E31">
            <v>7308.9206020378742</v>
          </cell>
          <cell r="F31">
            <v>10.059629985312794</v>
          </cell>
          <cell r="G31">
            <v>12268.082373806647</v>
          </cell>
          <cell r="H31">
            <v>13.165002618486632</v>
          </cell>
          <cell r="I31">
            <v>6864.3494179796644</v>
          </cell>
          <cell r="J31">
            <v>9.9225739619317643</v>
          </cell>
          <cell r="K31">
            <v>2812.1855077309674</v>
          </cell>
          <cell r="L31">
            <v>6.3217058396252215</v>
          </cell>
          <cell r="M31">
            <v>2870.2792639770219</v>
          </cell>
          <cell r="N31">
            <v>6.5828921679443129</v>
          </cell>
        </row>
        <row r="32">
          <cell r="C32">
            <v>2152.0907092480802</v>
          </cell>
          <cell r="D32">
            <v>6.0884817959669961</v>
          </cell>
          <cell r="E32">
            <v>2562.8934814328377</v>
          </cell>
          <cell r="F32">
            <v>6.2574937174362173</v>
          </cell>
          <cell r="I32">
            <v>2534.3442217092602</v>
          </cell>
          <cell r="J32">
            <v>6.2589858849009694</v>
          </cell>
          <cell r="K32">
            <v>2706.6612284398807</v>
          </cell>
          <cell r="L32">
            <v>6.2500449904369626</v>
          </cell>
          <cell r="M32">
            <v>1926.3562845436661</v>
          </cell>
          <cell r="N32">
            <v>5.9909521213167105</v>
          </cell>
        </row>
        <row r="33">
          <cell r="C33">
            <v>1592.7131888234567</v>
          </cell>
          <cell r="D33">
            <v>5.9577703480818363</v>
          </cell>
          <cell r="E33">
            <v>1824.9037590845701</v>
          </cell>
          <cell r="F33">
            <v>6.229249384749969</v>
          </cell>
          <cell r="I33">
            <v>1791.4547819532318</v>
          </cell>
          <cell r="J33">
            <v>6.1893510946054979</v>
          </cell>
          <cell r="K33">
            <v>2095.7331035177772</v>
          </cell>
          <cell r="L33">
            <v>6.5512739678935139</v>
          </cell>
          <cell r="M33">
            <v>1511.9023268164055</v>
          </cell>
          <cell r="N33">
            <v>5.8573843561554462</v>
          </cell>
        </row>
        <row r="34">
          <cell r="C34">
            <v>2608.0177249287799</v>
          </cell>
          <cell r="D34">
            <v>6.1916671470362283</v>
          </cell>
          <cell r="E34">
            <v>2919.1706494876121</v>
          </cell>
          <cell r="F34">
            <v>6.2915597009323365</v>
          </cell>
          <cell r="I34">
            <v>2929.1020492772313</v>
          </cell>
          <cell r="J34">
            <v>6.3195447584005633</v>
          </cell>
          <cell r="K34">
            <v>2878.0436783218456</v>
          </cell>
          <cell r="L34">
            <v>6.1774151614767145</v>
          </cell>
          <cell r="M34">
            <v>2368.476741479451</v>
          </cell>
          <cell r="N34">
            <v>6.1126318992898554</v>
          </cell>
        </row>
        <row r="35">
          <cell r="C35">
            <v>1646.2546826441376</v>
          </cell>
          <cell r="D35">
            <v>5.9439989090222447</v>
          </cell>
          <cell r="E35">
            <v>1865.7000367183277</v>
          </cell>
          <cell r="F35">
            <v>5.6800804742695794</v>
          </cell>
          <cell r="I35">
            <v>1909.51641988147</v>
          </cell>
          <cell r="J35">
            <v>5.6700764588088752</v>
          </cell>
          <cell r="K35">
            <v>1150</v>
          </cell>
          <cell r="L35">
            <v>6</v>
          </cell>
          <cell r="M35">
            <v>1577.0527635321944</v>
          </cell>
          <cell r="N35">
            <v>6.036202553664535</v>
          </cell>
        </row>
        <row r="36">
          <cell r="C36">
            <v>8967.1607976891573</v>
          </cell>
          <cell r="D36">
            <v>8.1463805639796778</v>
          </cell>
          <cell r="E36">
            <v>8552.5283515831197</v>
          </cell>
          <cell r="F36">
            <v>8.1516569334253859</v>
          </cell>
          <cell r="I36">
            <v>8554.6589157095186</v>
          </cell>
          <cell r="J36">
            <v>8.361958351897254</v>
          </cell>
          <cell r="K36">
            <v>8540.172579507569</v>
          </cell>
          <cell r="L36">
            <v>6.9753389358170743</v>
          </cell>
          <cell r="M36">
            <v>9079.264080915691</v>
          </cell>
          <cell r="N36">
            <v>8.1449938658212222</v>
          </cell>
        </row>
        <row r="37">
          <cell r="C37">
            <v>16432.452746626786</v>
          </cell>
          <cell r="D37">
            <v>10.201344417184607</v>
          </cell>
          <cell r="E37">
            <v>16235.734630124665</v>
          </cell>
          <cell r="F37">
            <v>7.5313283302077139</v>
          </cell>
          <cell r="I37">
            <v>16235.734630124665</v>
          </cell>
          <cell r="J37">
            <v>7.5313283302077139</v>
          </cell>
          <cell r="M37">
            <v>16450.185581523998</v>
          </cell>
          <cell r="N37">
            <v>10.41548259680699</v>
          </cell>
        </row>
        <row r="38">
          <cell r="C38">
            <v>22573.191109920546</v>
          </cell>
          <cell r="D38">
            <v>10.733042945007369</v>
          </cell>
          <cell r="E38">
            <v>24125.572483057869</v>
          </cell>
          <cell r="F38">
            <v>17</v>
          </cell>
          <cell r="I38">
            <v>24125.572483057869</v>
          </cell>
          <cell r="J38">
            <v>17</v>
          </cell>
          <cell r="M38">
            <v>22440.718043541383</v>
          </cell>
          <cell r="N38">
            <v>10.395072522426887</v>
          </cell>
        </row>
        <row r="39">
          <cell r="C39">
            <v>41822.96603804062</v>
          </cell>
          <cell r="D39">
            <v>10.300043056562144</v>
          </cell>
          <cell r="E39">
            <v>181000</v>
          </cell>
          <cell r="F39">
            <v>8</v>
          </cell>
          <cell r="I39">
            <v>181000</v>
          </cell>
          <cell r="J39">
            <v>8</v>
          </cell>
          <cell r="M39">
            <v>39145.77310318825</v>
          </cell>
          <cell r="N39">
            <v>10.344286412276764</v>
          </cell>
        </row>
        <row r="40">
          <cell r="C40">
            <v>2204.1892367659098</v>
          </cell>
          <cell r="D40">
            <v>5.1871301154966503</v>
          </cell>
          <cell r="E40">
            <v>2522.7852291728659</v>
          </cell>
          <cell r="F40">
            <v>5.480691603092926</v>
          </cell>
          <cell r="I40">
            <v>2522.7852291728659</v>
          </cell>
          <cell r="J40">
            <v>5.480691603092926</v>
          </cell>
          <cell r="M40">
            <v>1982.1548159006306</v>
          </cell>
          <cell r="N40">
            <v>4.9699814071715789</v>
          </cell>
        </row>
        <row r="41">
          <cell r="C41">
            <v>5074.2213351444707</v>
          </cell>
          <cell r="D41">
            <v>7.7824590712402486</v>
          </cell>
          <cell r="E41">
            <v>6579.4045749394591</v>
          </cell>
          <cell r="F41">
            <v>8.4164240754199273</v>
          </cell>
          <cell r="G41">
            <v>8500</v>
          </cell>
          <cell r="H41">
            <v>11</v>
          </cell>
          <cell r="I41">
            <v>6577.8832553300999</v>
          </cell>
          <cell r="J41">
            <v>8.4143146390358083</v>
          </cell>
          <cell r="M41">
            <v>2768.2582059745469</v>
          </cell>
          <cell r="N41">
            <v>6.68139807089928</v>
          </cell>
        </row>
        <row r="42">
          <cell r="C42">
            <v>6737.1438361492292</v>
          </cell>
          <cell r="D42">
            <v>8.6881895617624743</v>
          </cell>
          <cell r="E42">
            <v>7825.2419199558972</v>
          </cell>
          <cell r="F42">
            <v>9.5315860149414977</v>
          </cell>
          <cell r="G42">
            <v>12208.697704557189</v>
          </cell>
          <cell r="H42">
            <v>12.285573029345921</v>
          </cell>
          <cell r="I42">
            <v>7252.0580939652946</v>
          </cell>
          <cell r="J42">
            <v>9.1345482730849454</v>
          </cell>
          <cell r="K42">
            <v>3016.8876306044581</v>
          </cell>
          <cell r="L42">
            <v>6.2972986092879282</v>
          </cell>
          <cell r="M42">
            <v>5061.1983773656948</v>
          </cell>
          <cell r="N42">
            <v>7.3226001356947581</v>
          </cell>
        </row>
        <row r="43">
          <cell r="C43">
            <v>2697.5758278577068</v>
          </cell>
          <cell r="D43">
            <v>5.690088813019611</v>
          </cell>
          <cell r="E43">
            <v>4050</v>
          </cell>
          <cell r="F43">
            <v>6</v>
          </cell>
          <cell r="I43">
            <v>4050</v>
          </cell>
          <cell r="J43">
            <v>6</v>
          </cell>
          <cell r="M43">
            <v>2369.7096056275846</v>
          </cell>
          <cell r="N43">
            <v>5.5999318716370512</v>
          </cell>
        </row>
        <row r="44">
          <cell r="C44">
            <v>2195.588063083921</v>
          </cell>
          <cell r="D44">
            <v>5.1718183548947234</v>
          </cell>
          <cell r="E44">
            <v>2507.4403484406475</v>
          </cell>
          <cell r="F44">
            <v>5.4585408316519946</v>
          </cell>
          <cell r="I44">
            <v>2507.4403484406475</v>
          </cell>
          <cell r="J44">
            <v>5.4585408316519946</v>
          </cell>
          <cell r="M44">
            <v>1978.4968736313028</v>
          </cell>
          <cell r="N44">
            <v>4.9605840468061073</v>
          </cell>
        </row>
        <row r="45">
          <cell r="C45">
            <v>2817.4004668294401</v>
          </cell>
          <cell r="D45">
            <v>6.1629159739621411</v>
          </cell>
          <cell r="E45">
            <v>3566.9003754927144</v>
          </cell>
          <cell r="F45">
            <v>6.7074470898580252</v>
          </cell>
          <cell r="I45">
            <v>3566.9003754927144</v>
          </cell>
          <cell r="J45">
            <v>6.7074470898580252</v>
          </cell>
          <cell r="M45">
            <v>2251.9151988399271</v>
          </cell>
          <cell r="N45">
            <v>5.6436453956849499</v>
          </cell>
        </row>
        <row r="46">
          <cell r="C46">
            <v>5074.2213351444707</v>
          </cell>
          <cell r="D46">
            <v>7.7824590712402486</v>
          </cell>
          <cell r="E46">
            <v>6579.4045749394591</v>
          </cell>
          <cell r="F46">
            <v>8.4164240754199273</v>
          </cell>
          <cell r="G46">
            <v>8500</v>
          </cell>
          <cell r="H46">
            <v>11</v>
          </cell>
          <cell r="I46">
            <v>6577.8832553300999</v>
          </cell>
          <cell r="J46">
            <v>8.4143146390358083</v>
          </cell>
          <cell r="M46">
            <v>2768.2582059745469</v>
          </cell>
          <cell r="N46">
            <v>6.68139807089928</v>
          </cell>
        </row>
        <row r="47">
          <cell r="C47">
            <v>13224.782535235545</v>
          </cell>
          <cell r="D47">
            <v>9.3787476695789849</v>
          </cell>
          <cell r="E47">
            <v>13349.553956582387</v>
          </cell>
          <cell r="F47">
            <v>9.4977599416532943</v>
          </cell>
          <cell r="G47">
            <v>16821.331981596049</v>
          </cell>
          <cell r="H47">
            <v>10.510100955030113</v>
          </cell>
          <cell r="I47">
            <v>10814.56625821649</v>
          </cell>
          <cell r="J47">
            <v>8.7282652099869118</v>
          </cell>
          <cell r="M47">
            <v>9600</v>
          </cell>
          <cell r="N47">
            <v>6</v>
          </cell>
        </row>
        <row r="48">
          <cell r="C48">
            <v>5878.4794765761999</v>
          </cell>
          <cell r="D48">
            <v>7.0830275609563982</v>
          </cell>
          <cell r="E48">
            <v>4933.6668156386349</v>
          </cell>
          <cell r="F48">
            <v>7.0489876614619558</v>
          </cell>
          <cell r="G48">
            <v>7371.6651712044832</v>
          </cell>
          <cell r="H48">
            <v>9.5066522492803944</v>
          </cell>
          <cell r="I48">
            <v>4899.0461006995101</v>
          </cell>
          <cell r="J48">
            <v>7.0110335512737532</v>
          </cell>
          <cell r="M48">
            <v>8634.2444665995517</v>
          </cell>
          <cell r="N48">
            <v>7.1808583747108914</v>
          </cell>
        </row>
        <row r="49">
          <cell r="C49">
            <v>5621.5909966612116</v>
          </cell>
          <cell r="D49">
            <v>7.91523518749774</v>
          </cell>
          <cell r="E49">
            <v>6883.8690348703221</v>
          </cell>
          <cell r="F49">
            <v>8.9925874201522529</v>
          </cell>
          <cell r="G49">
            <v>9000</v>
          </cell>
          <cell r="H49">
            <v>2</v>
          </cell>
          <cell r="I49">
            <v>6882.5120240793267</v>
          </cell>
          <cell r="J49">
            <v>8.9972726805730439</v>
          </cell>
          <cell r="M49">
            <v>4715.8347044486045</v>
          </cell>
          <cell r="N49">
            <v>7.0890265222704523</v>
          </cell>
        </row>
        <row r="50">
          <cell r="C50">
            <v>7885.0874572347011</v>
          </cell>
          <cell r="D50">
            <v>7.956916948365258</v>
          </cell>
          <cell r="E50">
            <v>9401.532494651372</v>
          </cell>
          <cell r="F50">
            <v>8.8454120543526287</v>
          </cell>
          <cell r="G50">
            <v>14991.009530611484</v>
          </cell>
          <cell r="H50">
            <v>11.336309807549718</v>
          </cell>
          <cell r="I50">
            <v>8687.5437929179716</v>
          </cell>
          <cell r="J50">
            <v>8.5081428770279128</v>
          </cell>
          <cell r="M50">
            <v>6346.709624322466</v>
          </cell>
          <cell r="N50">
            <v>7.0713087444549094</v>
          </cell>
        </row>
        <row r="51">
          <cell r="C51">
            <v>10115.092969964238</v>
          </cell>
          <cell r="D51">
            <v>11.701630256712672</v>
          </cell>
          <cell r="E51">
            <v>9930.5980248852684</v>
          </cell>
          <cell r="F51">
            <v>11.441608259221603</v>
          </cell>
          <cell r="G51">
            <v>19793.75</v>
          </cell>
          <cell r="H51">
            <v>15.9375</v>
          </cell>
          <cell r="I51">
            <v>9592.6962991054515</v>
          </cell>
          <cell r="J51">
            <v>11.278348333525118</v>
          </cell>
          <cell r="M51">
            <v>10892.281659645214</v>
          </cell>
          <cell r="N51">
            <v>12.768872075756118</v>
          </cell>
        </row>
        <row r="52">
          <cell r="C52">
            <v>7344.6457333722619</v>
          </cell>
          <cell r="D52">
            <v>9.7104569343458795</v>
          </cell>
          <cell r="E52">
            <v>8501.1006923395471</v>
          </cell>
          <cell r="F52">
            <v>10.335595106713471</v>
          </cell>
          <cell r="G52">
            <v>11884.570103241869</v>
          </cell>
          <cell r="H52">
            <v>12.356230250464447</v>
          </cell>
          <cell r="I52">
            <v>8009.6383750779041</v>
          </cell>
          <cell r="J52">
            <v>10.334307616061729</v>
          </cell>
          <cell r="K52">
            <v>3016.8876306044581</v>
          </cell>
          <cell r="L52">
            <v>6.2972986092879282</v>
          </cell>
          <cell r="M52">
            <v>3153.5847071264984</v>
          </cell>
          <cell r="N52">
            <v>7.2429411339129786</v>
          </cell>
        </row>
        <row r="53">
          <cell r="C53">
            <v>2697.5758278577068</v>
          </cell>
          <cell r="D53">
            <v>5.690088813019611</v>
          </cell>
          <cell r="E53">
            <v>4050</v>
          </cell>
          <cell r="F53">
            <v>6</v>
          </cell>
          <cell r="I53">
            <v>4050</v>
          </cell>
          <cell r="J53">
            <v>6</v>
          </cell>
          <cell r="M53">
            <v>2369.7096056275846</v>
          </cell>
          <cell r="N53">
            <v>5.5999318716370512</v>
          </cell>
        </row>
        <row r="55">
          <cell r="C55">
            <v>12086.878263783048</v>
          </cell>
          <cell r="D55">
            <v>13.328538861257023</v>
          </cell>
          <cell r="E55">
            <v>12159.474703265323</v>
          </cell>
          <cell r="F55">
            <v>13.515414578797383</v>
          </cell>
          <cell r="G55">
            <v>13459.87928624447</v>
          </cell>
          <cell r="H55">
            <v>13.954705628760086</v>
          </cell>
          <cell r="I55">
            <v>10811.245506485175</v>
          </cell>
          <cell r="J55">
            <v>13.061294348980143</v>
          </cell>
          <cell r="M55">
            <v>11607.391369443976</v>
          </cell>
          <cell r="N55">
            <v>12.04731583924862</v>
          </cell>
        </row>
        <row r="56">
          <cell r="C56">
            <v>12949.320041429262</v>
          </cell>
          <cell r="D56">
            <v>12.568800041489803</v>
          </cell>
          <cell r="E56">
            <v>13791.378575211407</v>
          </cell>
          <cell r="F56">
            <v>13.165816354494421</v>
          </cell>
          <cell r="G56">
            <v>13597.580532641885</v>
          </cell>
          <cell r="H56">
            <v>12.958416443604978</v>
          </cell>
          <cell r="I56">
            <v>13852.545996937319</v>
          </cell>
          <cell r="J56">
            <v>13.234010227080333</v>
          </cell>
          <cell r="M56">
            <v>10769.732706770706</v>
          </cell>
          <cell r="N56">
            <v>10.905310627772874</v>
          </cell>
        </row>
        <row r="57">
          <cell r="C57">
            <v>8679.9906027521083</v>
          </cell>
          <cell r="D57">
            <v>11.584789680859449</v>
          </cell>
          <cell r="E57">
            <v>9000.1256695670745</v>
          </cell>
          <cell r="F57">
            <v>11.939596365303798</v>
          </cell>
          <cell r="G57">
            <v>9927.9010381853677</v>
          </cell>
          <cell r="H57">
            <v>11.634987172889819</v>
          </cell>
          <cell r="I57">
            <v>8594.9058699306242</v>
          </cell>
          <cell r="J57">
            <v>12.073409469372606</v>
          </cell>
          <cell r="M57">
            <v>5011.6526561487872</v>
          </cell>
          <cell r="N57">
            <v>7.5354523905167632</v>
          </cell>
        </row>
        <row r="58">
          <cell r="C58">
            <v>5393.2186234000928</v>
          </cell>
          <cell r="D58">
            <v>7.7434774738072809</v>
          </cell>
          <cell r="E58">
            <v>7469.9129676592447</v>
          </cell>
          <cell r="F58">
            <v>9.7903595007832376</v>
          </cell>
          <cell r="G58">
            <v>13577.090344965723</v>
          </cell>
          <cell r="H58">
            <v>9.5444450772452303</v>
          </cell>
          <cell r="I58">
            <v>7357.4026121940906</v>
          </cell>
          <cell r="J58">
            <v>9.795007706351976</v>
          </cell>
          <cell r="M58">
            <v>4563.4036251538282</v>
          </cell>
          <cell r="N58">
            <v>6.8509544023902338</v>
          </cell>
        </row>
        <row r="59">
          <cell r="C59">
            <v>2144.1008954818744</v>
          </cell>
          <cell r="D59">
            <v>5.1459590858164868</v>
          </cell>
          <cell r="E59">
            <v>2387.1241354117869</v>
          </cell>
          <cell r="F59">
            <v>5.4139639882847472</v>
          </cell>
          <cell r="I59">
            <v>2387.1241354117869</v>
          </cell>
          <cell r="J59">
            <v>5.4139639882847472</v>
          </cell>
          <cell r="M59">
            <v>1980.1009643442749</v>
          </cell>
          <cell r="N59">
            <v>4.9543758503255537</v>
          </cell>
        </row>
        <row r="60">
          <cell r="C60">
            <v>7250.7804890681427</v>
          </cell>
          <cell r="D60">
            <v>6.9959910907350391</v>
          </cell>
          <cell r="E60">
            <v>8206.1582395237383</v>
          </cell>
          <cell r="F60">
            <v>6.9276196606061164</v>
          </cell>
          <cell r="G60">
            <v>8919.0914761466884</v>
          </cell>
          <cell r="H60">
            <v>7.7807771211067509</v>
          </cell>
          <cell r="I60">
            <v>8133.7131939051733</v>
          </cell>
          <cell r="J60">
            <v>6.8054226454110127</v>
          </cell>
          <cell r="K60">
            <v>6515.8480565337886</v>
          </cell>
          <cell r="L60">
            <v>5.883655190844058</v>
          </cell>
          <cell r="M60">
            <v>6261.7283045909035</v>
          </cell>
          <cell r="N60">
            <v>7.0663138078485881</v>
          </cell>
        </row>
        <row r="61">
          <cell r="C61">
            <v>4991.1328968349926</v>
          </cell>
          <cell r="D61">
            <v>7.4373139126185714</v>
          </cell>
          <cell r="E61">
            <v>5251.8286411079043</v>
          </cell>
          <cell r="F61">
            <v>7.4289062260183183</v>
          </cell>
          <cell r="G61">
            <v>12587.992228238232</v>
          </cell>
          <cell r="H61">
            <v>9.9718023660583732</v>
          </cell>
          <cell r="I61">
            <v>5104.5205365746851</v>
          </cell>
          <cell r="J61">
            <v>7.3782864269841095</v>
          </cell>
          <cell r="M61">
            <v>4348.0309333200039</v>
          </cell>
          <cell r="N61">
            <v>7.4582598332013035</v>
          </cell>
        </row>
        <row r="62">
          <cell r="C62">
            <v>2746.6282117257392</v>
          </cell>
          <cell r="D62">
            <v>6.0422963251666726</v>
          </cell>
          <cell r="E62">
            <v>3912.3422376916183</v>
          </cell>
          <cell r="F62">
            <v>6.3202543004844207</v>
          </cell>
          <cell r="G62">
            <v>7000</v>
          </cell>
          <cell r="H62">
            <v>7</v>
          </cell>
          <cell r="I62">
            <v>3895.7122626133573</v>
          </cell>
          <cell r="J62">
            <v>6.3164175882433513</v>
          </cell>
          <cell r="M62">
            <v>2343.4179732031635</v>
          </cell>
          <cell r="N62">
            <v>5.9304507106160713</v>
          </cell>
        </row>
        <row r="63">
          <cell r="C63">
            <v>5100.664171765231</v>
          </cell>
          <cell r="D63">
            <v>7.5610830408107672</v>
          </cell>
          <cell r="E63">
            <v>5961.1745927681714</v>
          </cell>
          <cell r="F63">
            <v>8.0238559691484674</v>
          </cell>
          <cell r="G63">
            <v>8378.8314712512583</v>
          </cell>
          <cell r="H63">
            <v>9.7039876031204422</v>
          </cell>
          <cell r="I63">
            <v>5771.8783442632457</v>
          </cell>
          <cell r="J63">
            <v>7.9029089690851819</v>
          </cell>
          <cell r="M63">
            <v>2315.1362668044703</v>
          </cell>
          <cell r="N63">
            <v>5.9026009201716567</v>
          </cell>
        </row>
        <row r="64">
          <cell r="C64">
            <v>4205.3382725045367</v>
          </cell>
          <cell r="D64">
            <v>6.62675055520603</v>
          </cell>
          <cell r="E64">
            <v>4958.9010308612624</v>
          </cell>
          <cell r="F64">
            <v>6.7520465756664372</v>
          </cell>
          <cell r="G64">
            <v>9072.3248624993739</v>
          </cell>
          <cell r="H64">
            <v>7.5044626081034655</v>
          </cell>
          <cell r="I64">
            <v>5541.6279177813167</v>
          </cell>
          <cell r="J64">
            <v>6.8969888312940562</v>
          </cell>
          <cell r="K64">
            <v>2972.0162204884514</v>
          </cell>
          <cell r="L64">
            <v>6.3033005883328546</v>
          </cell>
          <cell r="M64">
            <v>2640.978114798917</v>
          </cell>
          <cell r="N64">
            <v>6.3510678350137884</v>
          </cell>
        </row>
        <row r="65">
          <cell r="C65">
            <v>5503.0282281384807</v>
          </cell>
          <cell r="D65">
            <v>7.4661654018411792</v>
          </cell>
          <cell r="E65">
            <v>6924.0301270385635</v>
          </cell>
          <cell r="F65">
            <v>7.6913238055809119</v>
          </cell>
          <cell r="G65">
            <v>1800</v>
          </cell>
          <cell r="H65">
            <v>11</v>
          </cell>
          <cell r="I65">
            <v>7091.32199980316</v>
          </cell>
          <cell r="J65">
            <v>7.5815585912370471</v>
          </cell>
          <cell r="M65">
            <v>3214.0700361586887</v>
          </cell>
          <cell r="N65">
            <v>7.0665650782657927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A1:L6"/>
  <sheetViews>
    <sheetView tabSelected="1" workbookViewId="0">
      <selection activeCell="B21" sqref="B21"/>
    </sheetView>
  </sheetViews>
  <sheetFormatPr baseColWidth="10" defaultRowHeight="11.25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3"/>
  <dimension ref="A1:P52"/>
  <sheetViews>
    <sheetView workbookViewId="0">
      <selection activeCell="J49" sqref="J49"/>
    </sheetView>
  </sheetViews>
  <sheetFormatPr baseColWidth="10" defaultRowHeight="11.25"/>
  <cols>
    <col min="1" max="1" width="24.1640625" style="23" customWidth="1"/>
    <col min="2" max="2" width="10.5" style="23" bestFit="1" customWidth="1"/>
    <col min="3" max="3" width="7" style="46" bestFit="1" customWidth="1"/>
    <col min="4" max="4" width="12.1640625" style="23" bestFit="1" customWidth="1"/>
    <col min="5" max="5" width="8.5" style="46" bestFit="1" customWidth="1"/>
    <col min="6" max="6" width="10.5" style="23" bestFit="1" customWidth="1"/>
    <col min="7" max="7" width="7.1640625" style="46" bestFit="1" customWidth="1"/>
    <col min="8" max="8" width="13.5" style="23" bestFit="1" customWidth="1"/>
    <col min="9" max="9" width="7" style="46" bestFit="1" customWidth="1"/>
    <col min="10" max="10" width="10.5" style="23" bestFit="1" customWidth="1"/>
    <col min="11" max="11" width="6.83203125" style="46" customWidth="1"/>
    <col min="12" max="12" width="10.5" style="23" bestFit="1" customWidth="1"/>
    <col min="13" max="13" width="7" style="46" customWidth="1"/>
    <col min="14" max="14" width="7.33203125" style="23" bestFit="1" customWidth="1"/>
    <col min="15" max="15" width="13.1640625" style="23" customWidth="1"/>
    <col min="16" max="16" width="8.1640625" style="23" bestFit="1" customWidth="1"/>
    <col min="17" max="16384" width="12" style="23"/>
  </cols>
  <sheetData>
    <row r="1" spans="1:16">
      <c r="A1" s="222" t="s">
        <v>142</v>
      </c>
      <c r="B1" s="222"/>
      <c r="C1" s="222"/>
      <c r="D1" s="222"/>
      <c r="E1" s="222"/>
      <c r="F1" s="222"/>
      <c r="G1" s="222"/>
      <c r="H1" s="222"/>
      <c r="I1" s="222"/>
      <c r="J1" s="222"/>
      <c r="K1" s="223"/>
      <c r="L1" s="222"/>
      <c r="M1" s="223"/>
      <c r="N1" s="222"/>
      <c r="O1" s="222"/>
      <c r="P1" s="222"/>
    </row>
    <row r="2" spans="1:16">
      <c r="A2" s="222" t="s">
        <v>139</v>
      </c>
      <c r="B2" s="222"/>
      <c r="C2" s="222"/>
      <c r="D2" s="222"/>
      <c r="E2" s="222"/>
      <c r="F2" s="222"/>
      <c r="G2" s="222"/>
      <c r="H2" s="222"/>
      <c r="I2" s="222"/>
      <c r="J2" s="222"/>
      <c r="K2" s="223"/>
      <c r="L2" s="222"/>
      <c r="M2" s="223"/>
      <c r="N2" s="222"/>
      <c r="O2" s="222"/>
      <c r="P2" s="222"/>
    </row>
    <row r="3" spans="1:16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50"/>
      <c r="L3" s="149"/>
      <c r="M3" s="150"/>
      <c r="N3" s="149"/>
      <c r="O3" s="149"/>
      <c r="P3" s="149"/>
    </row>
    <row r="4" spans="1:16" ht="13.5">
      <c r="A4" s="218" t="s">
        <v>39</v>
      </c>
      <c r="B4" s="220" t="s">
        <v>25</v>
      </c>
      <c r="C4" s="220"/>
      <c r="D4" s="220"/>
      <c r="E4" s="220"/>
      <c r="F4" s="220"/>
      <c r="G4" s="220"/>
      <c r="H4" s="220" t="s">
        <v>40</v>
      </c>
      <c r="I4" s="220"/>
      <c r="J4" s="220"/>
      <c r="K4" s="221"/>
      <c r="L4" s="220"/>
      <c r="M4" s="221"/>
      <c r="N4" s="220" t="s">
        <v>124</v>
      </c>
      <c r="O4" s="220"/>
      <c r="P4" s="220"/>
    </row>
    <row r="5" spans="1:16">
      <c r="A5" s="219"/>
      <c r="B5" s="84" t="s">
        <v>0</v>
      </c>
      <c r="C5" s="85" t="s">
        <v>113</v>
      </c>
      <c r="D5" s="84" t="s">
        <v>3</v>
      </c>
      <c r="E5" s="85" t="s">
        <v>113</v>
      </c>
      <c r="F5" s="84" t="s">
        <v>4</v>
      </c>
      <c r="G5" s="85" t="s">
        <v>113</v>
      </c>
      <c r="H5" s="84" t="s">
        <v>0</v>
      </c>
      <c r="I5" s="85" t="s">
        <v>113</v>
      </c>
      <c r="J5" s="84" t="s">
        <v>3</v>
      </c>
      <c r="K5" s="85" t="s">
        <v>113</v>
      </c>
      <c r="L5" s="84" t="s">
        <v>4</v>
      </c>
      <c r="M5" s="85" t="s">
        <v>113</v>
      </c>
      <c r="N5" s="84" t="s">
        <v>0</v>
      </c>
      <c r="O5" s="84" t="s">
        <v>3</v>
      </c>
      <c r="P5" s="84" t="s">
        <v>4</v>
      </c>
    </row>
    <row r="6" spans="1:16">
      <c r="A6" s="59"/>
      <c r="B6" s="86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</row>
    <row r="7" spans="1:16">
      <c r="A7" s="155" t="s">
        <v>132</v>
      </c>
      <c r="B7" s="204">
        <f>[1]MercLab!C7</f>
        <v>6521491.2487741662</v>
      </c>
      <c r="C7" s="24">
        <f>SUM(E7,G7)</f>
        <v>100.00000000002228</v>
      </c>
      <c r="D7" s="204">
        <f>[1]MercLab!D7</f>
        <v>3059715.122057057</v>
      </c>
      <c r="E7" s="24">
        <f>IF(ISNUMBER(D7/$B$7*100),D7/$B$7*100,0)</f>
        <v>46.917415133113707</v>
      </c>
      <c r="F7" s="204">
        <f>[1]MercLab!E7</f>
        <v>3461776.1267185626</v>
      </c>
      <c r="G7" s="24">
        <f>IF(ISNUMBER(F7/$B$7*100),F7/$B$7*100,0)</f>
        <v>53.082584866908576</v>
      </c>
      <c r="H7" s="204">
        <f>[1]MercLab!F7</f>
        <v>3655098.7639760049</v>
      </c>
      <c r="I7" s="24">
        <f>SUM(K7,M7)</f>
        <v>100.00000000000476</v>
      </c>
      <c r="J7" s="204">
        <f>[1]MercLab!G7</f>
        <v>2251283.1810982185</v>
      </c>
      <c r="K7" s="24">
        <f>IF(ISNUMBER(J7/$H$7*100),J7/$H$7*100,0)</f>
        <v>61.592950737377059</v>
      </c>
      <c r="L7" s="204">
        <f>[1]MercLab!H7</f>
        <v>1403815.5828779605</v>
      </c>
      <c r="M7" s="24">
        <f>IF(ISNUMBER(L7/$H$7*100),L7/$H$7*100,0)</f>
        <v>38.407049262627702</v>
      </c>
      <c r="N7" s="24">
        <f>IF(ISNUMBER(H7/B7*100),H7/B7*100,0)</f>
        <v>56.046977977054681</v>
      </c>
      <c r="O7" s="24">
        <f>IF(ISNUMBER(J7/D7*100),J7/D7*100,0)</f>
        <v>73.578195723812129</v>
      </c>
      <c r="P7" s="24">
        <f>IF(ISNUMBER(L7/F7*100),L7/F7*100,0)</f>
        <v>40.551888149065412</v>
      </c>
    </row>
    <row r="8" spans="1:16">
      <c r="A8" s="156"/>
      <c r="C8" s="24"/>
      <c r="E8" s="24"/>
      <c r="G8" s="24"/>
      <c r="I8" s="24"/>
      <c r="K8" s="24"/>
      <c r="M8" s="24"/>
      <c r="N8" s="24"/>
      <c r="O8" s="24"/>
      <c r="P8" s="24"/>
    </row>
    <row r="9" spans="1:16">
      <c r="A9" s="155" t="s">
        <v>43</v>
      </c>
      <c r="B9" s="204"/>
      <c r="C9" s="24"/>
      <c r="D9" s="204"/>
      <c r="E9" s="24"/>
      <c r="F9" s="204"/>
      <c r="G9" s="24"/>
      <c r="H9" s="204"/>
      <c r="I9" s="24"/>
      <c r="J9" s="204"/>
      <c r="K9" s="24"/>
      <c r="L9" s="204"/>
      <c r="M9" s="24"/>
      <c r="N9" s="24"/>
      <c r="O9" s="24"/>
      <c r="P9" s="24"/>
    </row>
    <row r="10" spans="1:16">
      <c r="A10" s="157" t="s">
        <v>87</v>
      </c>
      <c r="B10" s="71">
        <f>SUM(B11:B13)</f>
        <v>3531712.405871965</v>
      </c>
      <c r="C10" s="87">
        <f t="shared" ref="C10:C14" si="0">IF(ISNUMBER(B10/B$7*100),B10/B$7*100,0)</f>
        <v>54.154981907486501</v>
      </c>
      <c r="D10" s="71">
        <f>SUM(D11:D13)</f>
        <v>1596596.9612342557</v>
      </c>
      <c r="E10" s="87">
        <f t="shared" ref="E10:E14" si="1">IF(ISNUMBER(D10/D$7*100),D10/D$7*100,0)</f>
        <v>52.181229217210856</v>
      </c>
      <c r="F10" s="71">
        <f>SUM(F11:F13)</f>
        <v>1935115.4446377931</v>
      </c>
      <c r="G10" s="87">
        <f t="shared" ref="G10:G14" si="2">IF(ISNUMBER(F10/F$7*100),F10/F$7*100,0)</f>
        <v>55.899497073258175</v>
      </c>
      <c r="H10" s="71">
        <f>SUM(H11:H13)</f>
        <v>1968181.9768799958</v>
      </c>
      <c r="I10" s="87">
        <f t="shared" ref="I10:I14" si="3">IF(ISNUMBER(H10/H$7*100),H10/H$7*100,0)</f>
        <v>53.847573047219491</v>
      </c>
      <c r="J10" s="71">
        <f>SUM(J11:J13)</f>
        <v>1092925.9244131679</v>
      </c>
      <c r="K10" s="87">
        <f t="shared" ref="K10:K14" si="4">IF(ISNUMBER(J10/J$7*100),J10/J$7*100,0)</f>
        <v>48.546799158336803</v>
      </c>
      <c r="L10" s="71">
        <f>SUM(L11:L13)</f>
        <v>875256.05246682861</v>
      </c>
      <c r="M10" s="87">
        <f t="shared" ref="M10:M14" si="5">IF(ISNUMBER(L10/L$7*100),L10/L$7*100,0)</f>
        <v>62.348364211235442</v>
      </c>
      <c r="N10" s="102">
        <f t="shared" ref="N10:N14" si="6">IF(ISNUMBER(H10/B10*100),H10/B10*100,0)</f>
        <v>55.728829267287402</v>
      </c>
      <c r="O10" s="102">
        <f t="shared" ref="O10:O14" si="7">IF(ISNUMBER(J10/D10*100),J10/D10*100,0)</f>
        <v>68.453463895376402</v>
      </c>
      <c r="P10" s="102">
        <f t="shared" ref="P10:P14" si="8">IF(ISNUMBER(L10/F10*100),L10/F10*100,0)</f>
        <v>45.230172437110355</v>
      </c>
    </row>
    <row r="11" spans="1:16">
      <c r="A11" s="158" t="s">
        <v>61</v>
      </c>
      <c r="B11" s="71">
        <f>[1]MercLab!C8</f>
        <v>942316.35777599749</v>
      </c>
      <c r="C11" s="87">
        <f t="shared" si="0"/>
        <v>14.449400019560299</v>
      </c>
      <c r="D11" s="71">
        <f>[1]MercLab!D8</f>
        <v>413319.10298779944</v>
      </c>
      <c r="E11" s="87">
        <f t="shared" si="1"/>
        <v>13.508417826491101</v>
      </c>
      <c r="F11" s="71">
        <f>[1]MercLab!E8</f>
        <v>528997.25478821492</v>
      </c>
      <c r="G11" s="87">
        <f t="shared" si="2"/>
        <v>15.281093734090035</v>
      </c>
      <c r="H11" s="71">
        <f>[1]MercLab!F8</f>
        <v>510515.90044357232</v>
      </c>
      <c r="I11" s="87">
        <f t="shared" si="3"/>
        <v>13.967225878411963</v>
      </c>
      <c r="J11" s="71">
        <f>[1]MercLab!G8</f>
        <v>270258.29396321654</v>
      </c>
      <c r="K11" s="87">
        <f t="shared" si="4"/>
        <v>12.004633456701766</v>
      </c>
      <c r="L11" s="71">
        <f>[1]MercLab!H8</f>
        <v>240257.60648035948</v>
      </c>
      <c r="M11" s="87">
        <f t="shared" si="5"/>
        <v>17.114613159358701</v>
      </c>
      <c r="N11" s="102">
        <f t="shared" si="6"/>
        <v>54.176699388776761</v>
      </c>
      <c r="O11" s="102">
        <f t="shared" si="7"/>
        <v>65.38732229155984</v>
      </c>
      <c r="P11" s="102">
        <f t="shared" si="8"/>
        <v>45.417552606496429</v>
      </c>
    </row>
    <row r="12" spans="1:16">
      <c r="A12" s="158" t="s">
        <v>62</v>
      </c>
      <c r="B12" s="71">
        <f>[1]MercLab!C9</f>
        <v>550917.03022071638</v>
      </c>
      <c r="C12" s="87">
        <f t="shared" si="0"/>
        <v>8.4477155485606357</v>
      </c>
      <c r="D12" s="71">
        <f>[1]MercLab!D9</f>
        <v>253046.31273380108</v>
      </c>
      <c r="E12" s="87">
        <f t="shared" si="1"/>
        <v>8.2702572834191557</v>
      </c>
      <c r="F12" s="71">
        <f>[1]MercLab!E9</f>
        <v>297870.7174869203</v>
      </c>
      <c r="G12" s="87">
        <f t="shared" si="2"/>
        <v>8.6045632814873461</v>
      </c>
      <c r="H12" s="71">
        <f>[1]MercLab!F9</f>
        <v>310839.93635296385</v>
      </c>
      <c r="I12" s="87">
        <f t="shared" si="3"/>
        <v>8.5042828231222174</v>
      </c>
      <c r="J12" s="71">
        <f>[1]MercLab!G9</f>
        <v>172849.64579094801</v>
      </c>
      <c r="K12" s="87">
        <f t="shared" si="4"/>
        <v>7.6778277935976362</v>
      </c>
      <c r="L12" s="71">
        <f>[1]MercLab!H9</f>
        <v>137990.29056201919</v>
      </c>
      <c r="M12" s="87">
        <f t="shared" si="5"/>
        <v>9.8296594114680982</v>
      </c>
      <c r="N12" s="102">
        <f t="shared" si="6"/>
        <v>56.422277639235553</v>
      </c>
      <c r="O12" s="102">
        <f t="shared" si="7"/>
        <v>68.307514116114348</v>
      </c>
      <c r="P12" s="102">
        <f t="shared" si="8"/>
        <v>46.325564233442464</v>
      </c>
    </row>
    <row r="13" spans="1:16">
      <c r="A13" s="158" t="s">
        <v>118</v>
      </c>
      <c r="B13" s="71">
        <f>[1]MercLab!C10</f>
        <v>2038479.0178752514</v>
      </c>
      <c r="C13" s="87">
        <f t="shared" si="0"/>
        <v>31.25786633936557</v>
      </c>
      <c r="D13" s="71">
        <f>[1]MercLab!D10</f>
        <v>930231.54551265517</v>
      </c>
      <c r="E13" s="87">
        <f t="shared" si="1"/>
        <v>30.402554107300595</v>
      </c>
      <c r="F13" s="71">
        <f>[1]MercLab!E10</f>
        <v>1108247.472362658</v>
      </c>
      <c r="G13" s="87">
        <f t="shared" si="2"/>
        <v>32.013840057680795</v>
      </c>
      <c r="H13" s="71">
        <f>[1]MercLab!F10</f>
        <v>1146826.1400834597</v>
      </c>
      <c r="I13" s="87">
        <f t="shared" si="3"/>
        <v>31.376064345685307</v>
      </c>
      <c r="J13" s="71">
        <f>[1]MercLab!G10</f>
        <v>649817.98465900344</v>
      </c>
      <c r="K13" s="87">
        <f t="shared" si="4"/>
        <v>28.864337908037403</v>
      </c>
      <c r="L13" s="71">
        <f>[1]MercLab!H10</f>
        <v>497008.15542444988</v>
      </c>
      <c r="M13" s="87">
        <f t="shared" si="5"/>
        <v>35.404091640408645</v>
      </c>
      <c r="N13" s="102">
        <f t="shared" si="6"/>
        <v>56.258913141957187</v>
      </c>
      <c r="O13" s="102">
        <f t="shared" si="7"/>
        <v>69.855509393726862</v>
      </c>
      <c r="P13" s="102">
        <f t="shared" si="8"/>
        <v>44.846315269719028</v>
      </c>
    </row>
    <row r="14" spans="1:16">
      <c r="A14" s="157" t="s">
        <v>63</v>
      </c>
      <c r="B14" s="71">
        <f>[1]MercLab!C11</f>
        <v>2989778.842903683</v>
      </c>
      <c r="C14" s="87">
        <f t="shared" si="0"/>
        <v>45.845018092536222</v>
      </c>
      <c r="D14" s="71">
        <f>[1]MercLab!D11</f>
        <v>1463118.160822829</v>
      </c>
      <c r="E14" s="87">
        <f t="shared" si="1"/>
        <v>47.818770782790054</v>
      </c>
      <c r="F14" s="71">
        <f>[1]MercLab!E11</f>
        <v>1526660.6820808556</v>
      </c>
      <c r="G14" s="87">
        <f t="shared" si="2"/>
        <v>44.100502926744312</v>
      </c>
      <c r="H14" s="71">
        <f>[1]MercLab!F11</f>
        <v>1686916.7870960932</v>
      </c>
      <c r="I14" s="87">
        <f t="shared" si="3"/>
        <v>46.152426952782818</v>
      </c>
      <c r="J14" s="71">
        <f>[1]MercLab!G11</f>
        <v>1158357.2566849727</v>
      </c>
      <c r="K14" s="87">
        <f t="shared" si="4"/>
        <v>51.453200841659744</v>
      </c>
      <c r="L14" s="71">
        <f>[1]MercLab!H11</f>
        <v>528559.53041104914</v>
      </c>
      <c r="M14" s="87">
        <f t="shared" si="5"/>
        <v>37.651635788758661</v>
      </c>
      <c r="N14" s="102">
        <f t="shared" si="6"/>
        <v>56.422794986994894</v>
      </c>
      <c r="O14" s="102">
        <f t="shared" si="7"/>
        <v>79.170451690213127</v>
      </c>
      <c r="P14" s="102">
        <f t="shared" si="8"/>
        <v>34.621939021224847</v>
      </c>
    </row>
    <row r="15" spans="1:16">
      <c r="A15" s="156"/>
      <c r="B15" s="101"/>
      <c r="C15" s="87"/>
      <c r="D15" s="101"/>
      <c r="E15" s="87"/>
      <c r="F15" s="101"/>
      <c r="G15" s="87"/>
      <c r="H15" s="101"/>
      <c r="I15" s="87"/>
      <c r="J15" s="101"/>
      <c r="K15" s="87"/>
      <c r="L15" s="101"/>
      <c r="M15" s="87"/>
      <c r="N15" s="118"/>
      <c r="O15" s="118"/>
      <c r="P15" s="118"/>
    </row>
    <row r="16" spans="1:16">
      <c r="A16" s="155" t="s">
        <v>26</v>
      </c>
      <c r="B16" s="204"/>
      <c r="C16" s="24"/>
      <c r="D16" s="204"/>
      <c r="E16" s="24"/>
      <c r="F16" s="204"/>
      <c r="G16" s="24"/>
      <c r="H16" s="204"/>
      <c r="I16" s="24"/>
      <c r="J16" s="204"/>
      <c r="K16" s="24"/>
      <c r="L16" s="204"/>
      <c r="M16" s="24"/>
      <c r="N16" s="24"/>
      <c r="O16" s="24"/>
      <c r="P16" s="24"/>
    </row>
    <row r="17" spans="1:16">
      <c r="A17" s="214" t="s">
        <v>147</v>
      </c>
      <c r="B17" s="71">
        <f>[1]MercLab!C13</f>
        <v>1389475.4886588068</v>
      </c>
      <c r="C17" s="87">
        <f t="shared" ref="C17:M22" si="9">IF(ISNUMBER(B17/B$7*100),B17/B$7*100,0)</f>
        <v>21.306100639481564</v>
      </c>
      <c r="D17" s="71">
        <f>[1]MercLab!D13</f>
        <v>650717.22310481791</v>
      </c>
      <c r="E17" s="87">
        <f t="shared" si="9"/>
        <v>21.267248653768085</v>
      </c>
      <c r="F17" s="71">
        <f>[1]MercLab!E13</f>
        <v>738758.2655539097</v>
      </c>
      <c r="G17" s="87">
        <f t="shared" si="9"/>
        <v>21.340440239680746</v>
      </c>
      <c r="H17" s="71">
        <f>[1]MercLab!F13</f>
        <v>697202.43239243992</v>
      </c>
      <c r="I17" s="87">
        <f t="shared" si="9"/>
        <v>19.074790516304006</v>
      </c>
      <c r="J17" s="71">
        <f>[1]MercLab!G13</f>
        <v>485877.90702471859</v>
      </c>
      <c r="K17" s="87">
        <f t="shared" si="9"/>
        <v>21.582265221192571</v>
      </c>
      <c r="L17" s="71">
        <f>[1]MercLab!H13</f>
        <v>211324.52536771356</v>
      </c>
      <c r="M17" s="87">
        <f t="shared" si="9"/>
        <v>15.053581677336664</v>
      </c>
      <c r="N17" s="102">
        <f t="shared" ref="N17:N22" si="10">IF(ISNUMBER(H17/B17*100),H17/B17*100,0)</f>
        <v>50.17738262266257</v>
      </c>
      <c r="O17" s="102">
        <f t="shared" ref="O17:O22" si="11">IF(ISNUMBER(J17/D17*100),J17/D17*100,0)</f>
        <v>74.668056995081727</v>
      </c>
      <c r="P17" s="102">
        <f t="shared" ref="P17:P22" si="12">IF(ISNUMBER(L17/F17*100),L17/F17*100,0)</f>
        <v>28.605368659972374</v>
      </c>
    </row>
    <row r="18" spans="1:16">
      <c r="A18" s="214" t="s">
        <v>148</v>
      </c>
      <c r="B18" s="71">
        <f>[1]MercLab!C14</f>
        <v>1387869.1067084554</v>
      </c>
      <c r="C18" s="87">
        <f t="shared" si="9"/>
        <v>21.281468513345484</v>
      </c>
      <c r="D18" s="71">
        <f>[1]MercLab!D14</f>
        <v>649172.91317447636</v>
      </c>
      <c r="E18" s="87">
        <f t="shared" si="9"/>
        <v>21.216776310143381</v>
      </c>
      <c r="F18" s="71">
        <f>[1]MercLab!E14</f>
        <v>738696.19353390613</v>
      </c>
      <c r="G18" s="87">
        <f t="shared" si="9"/>
        <v>21.338647171101748</v>
      </c>
      <c r="H18" s="71">
        <f>[1]MercLab!F14</f>
        <v>721498.83682611946</v>
      </c>
      <c r="I18" s="87">
        <f t="shared" si="9"/>
        <v>19.73951686168051</v>
      </c>
      <c r="J18" s="71">
        <f>[1]MercLab!G14</f>
        <v>465211.3257941684</v>
      </c>
      <c r="K18" s="87">
        <f t="shared" si="9"/>
        <v>20.664274032697634</v>
      </c>
      <c r="L18" s="71">
        <f>[1]MercLab!H14</f>
        <v>256287.51103193377</v>
      </c>
      <c r="M18" s="87">
        <f t="shared" si="9"/>
        <v>18.256494240256195</v>
      </c>
      <c r="N18" s="102">
        <f t="shared" si="10"/>
        <v>51.986086680556262</v>
      </c>
      <c r="O18" s="102">
        <f t="shared" si="11"/>
        <v>71.662159087826097</v>
      </c>
      <c r="P18" s="102">
        <f t="shared" si="12"/>
        <v>34.694575831758392</v>
      </c>
    </row>
    <row r="19" spans="1:16">
      <c r="A19" s="214" t="s">
        <v>149</v>
      </c>
      <c r="B19" s="71">
        <f>[1]MercLab!C15</f>
        <v>1297808.7792680892</v>
      </c>
      <c r="C19" s="87">
        <f t="shared" si="9"/>
        <v>19.900491003680116</v>
      </c>
      <c r="D19" s="71">
        <f>[1]MercLab!D15</f>
        <v>616090.88467183919</v>
      </c>
      <c r="E19" s="87">
        <f t="shared" si="9"/>
        <v>20.135563609517973</v>
      </c>
      <c r="F19" s="71">
        <f>[1]MercLab!E15</f>
        <v>681717.89459618845</v>
      </c>
      <c r="G19" s="87">
        <f t="shared" si="9"/>
        <v>19.692720431416021</v>
      </c>
      <c r="H19" s="71">
        <f>[1]MercLab!F15</f>
        <v>711372.16737258737</v>
      </c>
      <c r="I19" s="87">
        <f t="shared" si="9"/>
        <v>19.462460888437359</v>
      </c>
      <c r="J19" s="71">
        <f>[1]MercLab!G15</f>
        <v>448077.47172373056</v>
      </c>
      <c r="K19" s="87">
        <f t="shared" si="9"/>
        <v>19.90320344796206</v>
      </c>
      <c r="L19" s="71">
        <f>[1]MercLab!H15</f>
        <v>263294.69564884464</v>
      </c>
      <c r="M19" s="87">
        <f t="shared" si="9"/>
        <v>18.75564702801379</v>
      </c>
      <c r="N19" s="102">
        <f t="shared" si="10"/>
        <v>54.813326796400005</v>
      </c>
      <c r="O19" s="102">
        <f t="shared" si="11"/>
        <v>72.729118847846451</v>
      </c>
      <c r="P19" s="102">
        <f t="shared" si="12"/>
        <v>38.622236226438758</v>
      </c>
    </row>
    <row r="20" spans="1:16">
      <c r="A20" s="214" t="s">
        <v>150</v>
      </c>
      <c r="B20" s="71">
        <f>[1]MercLab!C16</f>
        <v>1268800.4948829203</v>
      </c>
      <c r="C20" s="87">
        <f t="shared" si="9"/>
        <v>19.455680403181013</v>
      </c>
      <c r="D20" s="71">
        <f>[1]MercLab!D16</f>
        <v>593182.73587195051</v>
      </c>
      <c r="E20" s="87">
        <f t="shared" si="9"/>
        <v>19.38686159360979</v>
      </c>
      <c r="F20" s="71">
        <f>[1]MercLab!E16</f>
        <v>675617.75901092973</v>
      </c>
      <c r="G20" s="87">
        <f t="shared" si="9"/>
        <v>19.516506390936136</v>
      </c>
      <c r="H20" s="71">
        <f>[1]MercLab!F16</f>
        <v>757731.90363971144</v>
      </c>
      <c r="I20" s="87">
        <f t="shared" si="9"/>
        <v>20.7308188524967</v>
      </c>
      <c r="J20" s="71">
        <f>[1]MercLab!G16</f>
        <v>439228.96667962725</v>
      </c>
      <c r="K20" s="87">
        <f t="shared" si="9"/>
        <v>19.510160710451498</v>
      </c>
      <c r="L20" s="71">
        <f>[1]MercLab!H16</f>
        <v>318502.93696005689</v>
      </c>
      <c r="M20" s="87">
        <f t="shared" si="9"/>
        <v>22.688374516194955</v>
      </c>
      <c r="N20" s="102">
        <f t="shared" si="10"/>
        <v>59.720334811946287</v>
      </c>
      <c r="O20" s="102">
        <f t="shared" si="11"/>
        <v>74.04614802788916</v>
      </c>
      <c r="P20" s="102">
        <f t="shared" si="12"/>
        <v>47.142475565818323</v>
      </c>
    </row>
    <row r="21" spans="1:16">
      <c r="A21" s="214" t="s">
        <v>151</v>
      </c>
      <c r="B21" s="71">
        <f>[1]MercLab!C17</f>
        <v>1142207.2014372379</v>
      </c>
      <c r="C21" s="87">
        <f t="shared" si="9"/>
        <v>17.514509455976601</v>
      </c>
      <c r="D21" s="71">
        <f>[1]MercLab!D17</f>
        <v>531454.62422029045</v>
      </c>
      <c r="E21" s="87">
        <f t="shared" si="9"/>
        <v>17.369415223956921</v>
      </c>
      <c r="F21" s="71">
        <f>[1]MercLab!E17</f>
        <v>610752.57721691288</v>
      </c>
      <c r="G21" s="87">
        <f t="shared" si="9"/>
        <v>17.642752011114272</v>
      </c>
      <c r="H21" s="71">
        <f>[1]MercLab!F17</f>
        <v>751782.88900979853</v>
      </c>
      <c r="I21" s="87">
        <f t="shared" si="9"/>
        <v>20.568059512351219</v>
      </c>
      <c r="J21" s="71">
        <f>[1]MercLab!G17</f>
        <v>402181.23417382454</v>
      </c>
      <c r="K21" s="87">
        <f t="shared" si="9"/>
        <v>17.864533327061633</v>
      </c>
      <c r="L21" s="71">
        <f>[1]MercLab!H17</f>
        <v>349601.65483595757</v>
      </c>
      <c r="M21" s="87">
        <f t="shared" si="9"/>
        <v>24.903673894204797</v>
      </c>
      <c r="N21" s="102">
        <f t="shared" si="10"/>
        <v>65.818433648801289</v>
      </c>
      <c r="O21" s="102">
        <f t="shared" si="11"/>
        <v>75.675554571356699</v>
      </c>
      <c r="P21" s="102">
        <f t="shared" si="12"/>
        <v>57.241126419642463</v>
      </c>
    </row>
    <row r="22" spans="1:16">
      <c r="A22" s="214" t="s">
        <v>10</v>
      </c>
      <c r="B22" s="71">
        <f>[1]MercLab!C18</f>
        <v>35330.177820337987</v>
      </c>
      <c r="C22" s="87">
        <f t="shared" si="9"/>
        <v>0.54174998436099941</v>
      </c>
      <c r="D22" s="71">
        <f>[1]MercLab!D18</f>
        <v>19096.741013604005</v>
      </c>
      <c r="E22" s="87">
        <f t="shared" si="9"/>
        <v>0.62413460900128503</v>
      </c>
      <c r="F22" s="71">
        <f>[1]MercLab!E18</f>
        <v>16233.436806733996</v>
      </c>
      <c r="G22" s="87">
        <f t="shared" si="9"/>
        <v>0.46893375575161078</v>
      </c>
      <c r="H22" s="71">
        <f>[1]MercLab!F18</f>
        <v>15510.534735364001</v>
      </c>
      <c r="I22" s="87">
        <f t="shared" si="9"/>
        <v>0.42435336873063556</v>
      </c>
      <c r="J22" s="71">
        <f>[1]MercLab!G18</f>
        <v>10706.275701979997</v>
      </c>
      <c r="K22" s="87">
        <f t="shared" si="9"/>
        <v>0.47556326062709148</v>
      </c>
      <c r="L22" s="71">
        <f>[1]MercLab!H18</f>
        <v>4804.2590333839998</v>
      </c>
      <c r="M22" s="87">
        <f t="shared" si="9"/>
        <v>0.34222864398860675</v>
      </c>
      <c r="N22" s="102">
        <f t="shared" si="10"/>
        <v>43.90166054141762</v>
      </c>
      <c r="O22" s="102">
        <f t="shared" si="11"/>
        <v>56.06336544205702</v>
      </c>
      <c r="P22" s="102">
        <f t="shared" si="12"/>
        <v>29.594836204931568</v>
      </c>
    </row>
    <row r="23" spans="1:16">
      <c r="A23" s="156"/>
      <c r="B23" s="101"/>
      <c r="C23" s="87"/>
      <c r="D23" s="101"/>
      <c r="E23" s="87"/>
      <c r="F23" s="101"/>
      <c r="G23" s="87"/>
      <c r="H23" s="101"/>
      <c r="I23" s="87"/>
      <c r="J23" s="101"/>
      <c r="K23" s="87"/>
      <c r="L23" s="101"/>
      <c r="M23" s="87"/>
      <c r="N23" s="118"/>
      <c r="O23" s="118"/>
      <c r="P23" s="118"/>
    </row>
    <row r="24" spans="1:16">
      <c r="A24" s="155" t="s">
        <v>14</v>
      </c>
      <c r="B24" s="204"/>
      <c r="C24" s="24"/>
      <c r="D24" s="204"/>
      <c r="E24" s="24"/>
      <c r="F24" s="204"/>
      <c r="G24" s="24"/>
      <c r="H24" s="204"/>
      <c r="I24" s="24"/>
      <c r="J24" s="204"/>
      <c r="K24" s="24"/>
      <c r="L24" s="204"/>
      <c r="M24" s="24"/>
      <c r="N24" s="24"/>
      <c r="O24" s="24"/>
      <c r="P24" s="24"/>
    </row>
    <row r="25" spans="1:16">
      <c r="A25" s="159" t="s">
        <v>45</v>
      </c>
      <c r="B25" s="71">
        <f>[1]MercLab!C20</f>
        <v>637367.63694980182</v>
      </c>
      <c r="C25" s="87">
        <f t="shared" ref="C25:M29" si="13">IF(ISNUMBER(B25/B$7*100),B25/B$7*100,0)</f>
        <v>9.7733419035041535</v>
      </c>
      <c r="D25" s="71">
        <f>[1]MercLab!D20</f>
        <v>292511.01094052359</v>
      </c>
      <c r="E25" s="87">
        <f t="shared" si="13"/>
        <v>9.5600733817293246</v>
      </c>
      <c r="F25" s="71">
        <f>[1]MercLab!E20</f>
        <v>344856.62600927998</v>
      </c>
      <c r="G25" s="87">
        <f t="shared" si="13"/>
        <v>9.9618407830483111</v>
      </c>
      <c r="H25" s="71">
        <f>[1]MercLab!F20</f>
        <v>349419.75187652465</v>
      </c>
      <c r="I25" s="87">
        <f t="shared" si="13"/>
        <v>9.5597896100740911</v>
      </c>
      <c r="J25" s="71">
        <f>[1]MercLab!G20</f>
        <v>224345.91111839292</v>
      </c>
      <c r="K25" s="87">
        <f t="shared" si="13"/>
        <v>9.9652461761364357</v>
      </c>
      <c r="L25" s="71">
        <f>[1]MercLab!H20</f>
        <v>125073.84075813612</v>
      </c>
      <c r="M25" s="87">
        <f t="shared" si="13"/>
        <v>8.9095634984847791</v>
      </c>
      <c r="N25" s="102">
        <f t="shared" ref="N25:N29" si="14">IF(ISNUMBER(H25/B25*100),H25/B25*100,0)</f>
        <v>54.822324137559633</v>
      </c>
      <c r="O25" s="102">
        <f t="shared" ref="O25:O29" si="15">IF(ISNUMBER(J25/D25*100),J25/D25*100,0)</f>
        <v>76.696569608454595</v>
      </c>
      <c r="P25" s="102">
        <f t="shared" ref="P25:P29" si="16">IF(ISNUMBER(L25/F25*100),L25/F25*100,0)</f>
        <v>36.26835946448378</v>
      </c>
    </row>
    <row r="26" spans="1:16">
      <c r="A26" s="159" t="s">
        <v>46</v>
      </c>
      <c r="B26" s="71">
        <f>[1]MercLab!C21</f>
        <v>3397149.5924061546</v>
      </c>
      <c r="C26" s="87">
        <f t="shared" si="13"/>
        <v>52.091607008515282</v>
      </c>
      <c r="D26" s="71">
        <f>[1]MercLab!D21</f>
        <v>1661153.615685846</v>
      </c>
      <c r="E26" s="87">
        <f t="shared" si="13"/>
        <v>54.291120232430224</v>
      </c>
      <c r="F26" s="71">
        <f>[1]MercLab!E21</f>
        <v>1735995.9767204397</v>
      </c>
      <c r="G26" s="87">
        <f t="shared" si="13"/>
        <v>50.147551810809908</v>
      </c>
      <c r="H26" s="71">
        <f>[1]MercLab!F21</f>
        <v>1876552.7925559576</v>
      </c>
      <c r="I26" s="87">
        <f t="shared" si="13"/>
        <v>51.340686359857735</v>
      </c>
      <c r="J26" s="71">
        <f>[1]MercLab!G21</f>
        <v>1253215.9816404583</v>
      </c>
      <c r="K26" s="87">
        <f t="shared" si="13"/>
        <v>55.666741179539926</v>
      </c>
      <c r="L26" s="71">
        <f>[1]MercLab!H21</f>
        <v>623336.81091543322</v>
      </c>
      <c r="M26" s="87">
        <f t="shared" si="13"/>
        <v>44.40304114857674</v>
      </c>
      <c r="N26" s="102">
        <f t="shared" si="14"/>
        <v>55.239039127117771</v>
      </c>
      <c r="O26" s="102">
        <f t="shared" si="15"/>
        <v>75.442509940481273</v>
      </c>
      <c r="P26" s="102">
        <f t="shared" si="16"/>
        <v>35.906581540183709</v>
      </c>
    </row>
    <row r="27" spans="1:16">
      <c r="A27" s="159" t="s">
        <v>47</v>
      </c>
      <c r="B27" s="71">
        <f>[1]MercLab!C22</f>
        <v>1927694.2039244003</v>
      </c>
      <c r="C27" s="87">
        <f t="shared" si="13"/>
        <v>29.559101291238342</v>
      </c>
      <c r="D27" s="71">
        <f>[1]MercLab!D22</f>
        <v>858917.27048369194</v>
      </c>
      <c r="E27" s="87">
        <f t="shared" si="13"/>
        <v>28.071805257027943</v>
      </c>
      <c r="F27" s="71">
        <f>[1]MercLab!E22</f>
        <v>1068776.9334406995</v>
      </c>
      <c r="G27" s="87">
        <f t="shared" si="13"/>
        <v>30.87365832792311</v>
      </c>
      <c r="H27" s="71">
        <f>[1]MercLab!F22</f>
        <v>1056151.6909076502</v>
      </c>
      <c r="I27" s="87">
        <f t="shared" si="13"/>
        <v>28.895298297186688</v>
      </c>
      <c r="J27" s="71">
        <f>[1]MercLab!G22</f>
        <v>593342.72465962602</v>
      </c>
      <c r="K27" s="87">
        <f t="shared" si="13"/>
        <v>26.355757002998718</v>
      </c>
      <c r="L27" s="71">
        <f>[1]MercLab!H22</f>
        <v>462808.96624798613</v>
      </c>
      <c r="M27" s="87">
        <f t="shared" si="13"/>
        <v>32.967931962913681</v>
      </c>
      <c r="N27" s="102">
        <f t="shared" si="14"/>
        <v>54.788341883143929</v>
      </c>
      <c r="O27" s="102">
        <f t="shared" si="15"/>
        <v>69.080311346573581</v>
      </c>
      <c r="P27" s="102">
        <f t="shared" si="16"/>
        <v>43.302671658347954</v>
      </c>
    </row>
    <row r="28" spans="1:16">
      <c r="A28" s="159" t="s">
        <v>48</v>
      </c>
      <c r="B28" s="71">
        <f>[1]MercLab!C23</f>
        <v>546028.51504507056</v>
      </c>
      <c r="C28" s="87">
        <f t="shared" si="13"/>
        <v>8.3727554667455344</v>
      </c>
      <c r="D28" s="71">
        <f>[1]MercLab!D23</f>
        <v>239429.18719512818</v>
      </c>
      <c r="E28" s="87">
        <f t="shared" si="13"/>
        <v>7.8252117482806414</v>
      </c>
      <c r="F28" s="71">
        <f>[1]MercLab!E23</f>
        <v>306599.32784994319</v>
      </c>
      <c r="G28" s="87">
        <f t="shared" si="13"/>
        <v>8.8567058246071646</v>
      </c>
      <c r="H28" s="71">
        <f>[1]MercLab!F23</f>
        <v>363765.28249347565</v>
      </c>
      <c r="I28" s="87">
        <f t="shared" si="13"/>
        <v>9.9522695823894214</v>
      </c>
      <c r="J28" s="71">
        <f>[1]MercLab!G23</f>
        <v>173888.79842383208</v>
      </c>
      <c r="K28" s="87">
        <f t="shared" si="13"/>
        <v>7.723986030891318</v>
      </c>
      <c r="L28" s="71">
        <f>[1]MercLab!H23</f>
        <v>189876.48406964517</v>
      </c>
      <c r="M28" s="87">
        <f t="shared" si="13"/>
        <v>13.525742724723116</v>
      </c>
      <c r="N28" s="102">
        <f t="shared" si="14"/>
        <v>66.620198848671762</v>
      </c>
      <c r="O28" s="102">
        <f t="shared" si="15"/>
        <v>72.626399672032264</v>
      </c>
      <c r="P28" s="102">
        <f t="shared" si="16"/>
        <v>61.929843552225627</v>
      </c>
    </row>
    <row r="29" spans="1:16">
      <c r="A29" s="157" t="s">
        <v>64</v>
      </c>
      <c r="B29" s="71">
        <f>[1]MercLab!C24</f>
        <v>13251.300450260995</v>
      </c>
      <c r="C29" s="87">
        <f t="shared" si="13"/>
        <v>0.20319433002002141</v>
      </c>
      <c r="D29" s="71">
        <f>[1]MercLab!D24</f>
        <v>7704.0377519309995</v>
      </c>
      <c r="E29" s="87">
        <f t="shared" si="13"/>
        <v>0.25178938053394817</v>
      </c>
      <c r="F29" s="71">
        <f>[1]MercLab!E24</f>
        <v>5547.2626983300006</v>
      </c>
      <c r="G29" s="87">
        <f t="shared" si="13"/>
        <v>0.16024325361525565</v>
      </c>
      <c r="H29" s="71">
        <f>[1]MercLab!F24</f>
        <v>9209.2461425279998</v>
      </c>
      <c r="I29" s="87">
        <f t="shared" si="13"/>
        <v>0.25195615049564929</v>
      </c>
      <c r="J29" s="71">
        <f>[1]MercLab!G24</f>
        <v>6489.7652558469999</v>
      </c>
      <c r="K29" s="87">
        <f t="shared" si="13"/>
        <v>0.28826961043084637</v>
      </c>
      <c r="L29" s="71">
        <f>[1]MercLab!H24</f>
        <v>2719.4808866810004</v>
      </c>
      <c r="M29" s="87">
        <f t="shared" si="13"/>
        <v>0.19372066529606374</v>
      </c>
      <c r="N29" s="102">
        <f t="shared" si="14"/>
        <v>69.496923544184042</v>
      </c>
      <c r="O29" s="102">
        <f t="shared" si="15"/>
        <v>84.238492396021229</v>
      </c>
      <c r="P29" s="102">
        <f t="shared" si="16"/>
        <v>49.023834539144829</v>
      </c>
    </row>
    <row r="30" spans="1:16">
      <c r="A30" s="159"/>
      <c r="B30" s="101"/>
      <c r="C30" s="87"/>
      <c r="D30" s="101"/>
      <c r="E30" s="87"/>
      <c r="F30" s="101"/>
      <c r="G30" s="87"/>
      <c r="H30" s="101"/>
      <c r="I30" s="87"/>
      <c r="J30" s="101"/>
      <c r="K30" s="87"/>
      <c r="L30" s="101"/>
      <c r="M30" s="87"/>
      <c r="N30" s="118"/>
      <c r="O30" s="118"/>
      <c r="P30" s="118"/>
    </row>
    <row r="31" spans="1:16">
      <c r="A31" s="155" t="s">
        <v>34</v>
      </c>
      <c r="B31" s="204"/>
      <c r="C31" s="24"/>
      <c r="D31" s="204"/>
      <c r="E31" s="24"/>
      <c r="F31" s="204"/>
      <c r="G31" s="24"/>
      <c r="H31" s="204"/>
      <c r="I31" s="24"/>
      <c r="J31" s="204"/>
      <c r="K31" s="24"/>
      <c r="L31" s="204"/>
      <c r="M31" s="24"/>
      <c r="N31" s="24"/>
      <c r="O31" s="24"/>
      <c r="P31" s="24"/>
    </row>
    <row r="32" spans="1:16">
      <c r="A32" s="159" t="s">
        <v>49</v>
      </c>
      <c r="B32" s="71">
        <f>[1]MercLab!C26</f>
        <v>348747.38894730678</v>
      </c>
      <c r="C32" s="87">
        <f t="shared" ref="C32:M44" si="17">IF(ISNUMBER(B32/B$7*100),B32/B$7*100,0)</f>
        <v>5.3476632206301016</v>
      </c>
      <c r="D32" s="71">
        <f>[1]MercLab!D26</f>
        <v>178413.20236788478</v>
      </c>
      <c r="E32" s="87">
        <f t="shared" si="17"/>
        <v>5.8310396638474291</v>
      </c>
      <c r="F32" s="71">
        <f>[1]MercLab!E26</f>
        <v>170334.1865794269</v>
      </c>
      <c r="G32" s="87">
        <f t="shared" si="17"/>
        <v>4.9204275592739624</v>
      </c>
      <c r="H32" s="71">
        <f>[1]MercLab!F26</f>
        <v>25253.529058904012</v>
      </c>
      <c r="I32" s="87">
        <f t="shared" si="17"/>
        <v>0.69091235804072504</v>
      </c>
      <c r="J32" s="71">
        <f>[1]MercLab!G26</f>
        <v>18486.384318118009</v>
      </c>
      <c r="K32" s="87">
        <f t="shared" si="17"/>
        <v>0.82114877743189996</v>
      </c>
      <c r="L32" s="71">
        <f>[1]MercLab!H26</f>
        <v>6767.1447407859987</v>
      </c>
      <c r="M32" s="87">
        <f t="shared" si="17"/>
        <v>0.48205368449555769</v>
      </c>
      <c r="N32" s="102">
        <f t="shared" ref="N32:N44" si="18">IF(ISNUMBER(H32/B32*100),H32/B32*100,0)</f>
        <v>7.2412094998422019</v>
      </c>
      <c r="O32" s="102">
        <f t="shared" ref="O32:O44" si="19">IF(ISNUMBER(J32/D32*100),J32/D32*100,0)</f>
        <v>10.361556248510926</v>
      </c>
      <c r="P32" s="102">
        <f t="shared" ref="P32:P44" si="20">IF(ISNUMBER(L32/F32*100),L32/F32*100,0)</f>
        <v>3.9728635083072277</v>
      </c>
    </row>
    <row r="33" spans="1:16">
      <c r="A33" s="159" t="s">
        <v>50</v>
      </c>
      <c r="B33" s="71">
        <f>[1]MercLab!C27</f>
        <v>613307.26032802474</v>
      </c>
      <c r="C33" s="87">
        <f t="shared" si="17"/>
        <v>9.4044021057807452</v>
      </c>
      <c r="D33" s="71">
        <f>[1]MercLab!D27</f>
        <v>303315.24227050261</v>
      </c>
      <c r="E33" s="87">
        <f t="shared" si="17"/>
        <v>9.9131857107854771</v>
      </c>
      <c r="F33" s="71">
        <f>[1]MercLab!E27</f>
        <v>309992.01805752324</v>
      </c>
      <c r="G33" s="87">
        <f t="shared" si="17"/>
        <v>8.9547101461863292</v>
      </c>
      <c r="H33" s="71">
        <f>[1]MercLab!F27</f>
        <v>124258.02984640804</v>
      </c>
      <c r="I33" s="87">
        <f t="shared" si="17"/>
        <v>3.3995806370835395</v>
      </c>
      <c r="J33" s="71">
        <f>[1]MercLab!G27</f>
        <v>92198.785598128859</v>
      </c>
      <c r="K33" s="87">
        <f t="shared" si="17"/>
        <v>4.0953881933747907</v>
      </c>
      <c r="L33" s="71">
        <f>[1]MercLab!H27</f>
        <v>32059.244248279025</v>
      </c>
      <c r="M33" s="87">
        <f t="shared" si="17"/>
        <v>2.2837219246814748</v>
      </c>
      <c r="N33" s="102">
        <f t="shared" si="18"/>
        <v>20.260322661099618</v>
      </c>
      <c r="O33" s="102">
        <f t="shared" si="19"/>
        <v>30.397016947768201</v>
      </c>
      <c r="P33" s="102">
        <f t="shared" si="20"/>
        <v>10.341957979811594</v>
      </c>
    </row>
    <row r="34" spans="1:16">
      <c r="A34" s="159" t="s">
        <v>51</v>
      </c>
      <c r="B34" s="71">
        <f>[1]MercLab!C28</f>
        <v>829262.70346575312</v>
      </c>
      <c r="C34" s="87">
        <f t="shared" si="17"/>
        <v>12.715844763598023</v>
      </c>
      <c r="D34" s="71">
        <f>[1]MercLab!D28</f>
        <v>421150.63471264212</v>
      </c>
      <c r="E34" s="87">
        <f t="shared" si="17"/>
        <v>13.76437406465152</v>
      </c>
      <c r="F34" s="71">
        <f>[1]MercLab!E28</f>
        <v>408112.06875307614</v>
      </c>
      <c r="G34" s="87">
        <f t="shared" si="17"/>
        <v>11.789094782969919</v>
      </c>
      <c r="H34" s="71">
        <f>[1]MercLab!F28</f>
        <v>331568.30976014712</v>
      </c>
      <c r="I34" s="87">
        <f t="shared" si="17"/>
        <v>9.0713912583710368</v>
      </c>
      <c r="J34" s="71">
        <f>[1]MercLab!G28</f>
        <v>243877.07003952508</v>
      </c>
      <c r="K34" s="87">
        <f t="shared" si="17"/>
        <v>10.832802913783473</v>
      </c>
      <c r="L34" s="71">
        <f>[1]MercLab!H28</f>
        <v>87691.239720626007</v>
      </c>
      <c r="M34" s="87">
        <f t="shared" si="17"/>
        <v>6.2466352981244384</v>
      </c>
      <c r="N34" s="102">
        <f t="shared" si="18"/>
        <v>39.983506839800889</v>
      </c>
      <c r="O34" s="102">
        <f t="shared" si="19"/>
        <v>57.907325773336737</v>
      </c>
      <c r="P34" s="102">
        <f t="shared" si="20"/>
        <v>21.487048885506656</v>
      </c>
    </row>
    <row r="35" spans="1:16">
      <c r="A35" s="159" t="s">
        <v>52</v>
      </c>
      <c r="B35" s="71">
        <f>[1]MercLab!C29</f>
        <v>988555.26672109775</v>
      </c>
      <c r="C35" s="87">
        <f t="shared" si="17"/>
        <v>15.158423572321972</v>
      </c>
      <c r="D35" s="71">
        <f>[1]MercLab!D29</f>
        <v>477158.96091639821</v>
      </c>
      <c r="E35" s="87">
        <f t="shared" si="17"/>
        <v>15.594881937753819</v>
      </c>
      <c r="F35" s="71">
        <f>[1]MercLab!E29</f>
        <v>511396.30580464163</v>
      </c>
      <c r="G35" s="87">
        <f t="shared" si="17"/>
        <v>14.772656783250657</v>
      </c>
      <c r="H35" s="71">
        <f>[1]MercLab!F29</f>
        <v>619227.07556682278</v>
      </c>
      <c r="I35" s="87">
        <f t="shared" si="17"/>
        <v>16.941459466699321</v>
      </c>
      <c r="J35" s="71">
        <f>[1]MercLab!G29</f>
        <v>402742.79141701752</v>
      </c>
      <c r="K35" s="87">
        <f t="shared" si="17"/>
        <v>17.889477201200073</v>
      </c>
      <c r="L35" s="71">
        <f>[1]MercLab!H29</f>
        <v>216484.28414980217</v>
      </c>
      <c r="M35" s="87">
        <f t="shared" si="17"/>
        <v>15.421134142562231</v>
      </c>
      <c r="N35" s="102">
        <f t="shared" si="18"/>
        <v>62.639601083783013</v>
      </c>
      <c r="O35" s="102">
        <f t="shared" si="19"/>
        <v>84.404323172206148</v>
      </c>
      <c r="P35" s="102">
        <f t="shared" si="20"/>
        <v>42.331999995420631</v>
      </c>
    </row>
    <row r="36" spans="1:16">
      <c r="A36" s="159" t="s">
        <v>53</v>
      </c>
      <c r="B36" s="71">
        <f>[1]MercLab!C30</f>
        <v>627164.20312342653</v>
      </c>
      <c r="C36" s="87">
        <f t="shared" si="17"/>
        <v>9.6168833047397477</v>
      </c>
      <c r="D36" s="71">
        <f>[1]MercLab!D30</f>
        <v>273399.05998350371</v>
      </c>
      <c r="E36" s="87">
        <f t="shared" si="17"/>
        <v>8.9354416694746597</v>
      </c>
      <c r="F36" s="71">
        <f>[1]MercLab!E30</f>
        <v>353765.14313991839</v>
      </c>
      <c r="G36" s="87">
        <f t="shared" si="17"/>
        <v>10.219180275971642</v>
      </c>
      <c r="H36" s="71">
        <f>[1]MercLab!F30</f>
        <v>441744.45563451294</v>
      </c>
      <c r="I36" s="87">
        <f t="shared" si="17"/>
        <v>12.085705042727346</v>
      </c>
      <c r="J36" s="71">
        <f>[1]MercLab!G30</f>
        <v>251901.94095991735</v>
      </c>
      <c r="K36" s="87">
        <f t="shared" si="17"/>
        <v>11.189260554819889</v>
      </c>
      <c r="L36" s="71">
        <f>[1]MercLab!H30</f>
        <v>189842.51467460554</v>
      </c>
      <c r="M36" s="87">
        <f t="shared" si="17"/>
        <v>13.523322934299506</v>
      </c>
      <c r="N36" s="102">
        <f t="shared" si="18"/>
        <v>70.435215121418082</v>
      </c>
      <c r="O36" s="102">
        <f t="shared" si="19"/>
        <v>92.137091098673324</v>
      </c>
      <c r="P36" s="102">
        <f t="shared" si="20"/>
        <v>53.663431334590392</v>
      </c>
    </row>
    <row r="37" spans="1:16">
      <c r="A37" s="159" t="s">
        <v>54</v>
      </c>
      <c r="B37" s="71">
        <f>[1]MercLab!C31</f>
        <v>556383.78032876691</v>
      </c>
      <c r="C37" s="87">
        <f t="shared" si="17"/>
        <v>8.5315422363458584</v>
      </c>
      <c r="D37" s="71">
        <f>[1]MercLab!D31</f>
        <v>250145.6817235497</v>
      </c>
      <c r="E37" s="87">
        <f t="shared" si="17"/>
        <v>8.1754565946445332</v>
      </c>
      <c r="F37" s="71">
        <f>[1]MercLab!E31</f>
        <v>306238.0986052262</v>
      </c>
      <c r="G37" s="87">
        <f t="shared" si="17"/>
        <v>8.846271029533936</v>
      </c>
      <c r="H37" s="71">
        <f>[1]MercLab!F31</f>
        <v>430474.6317671382</v>
      </c>
      <c r="I37" s="87">
        <f t="shared" si="17"/>
        <v>11.777373460050345</v>
      </c>
      <c r="J37" s="71">
        <f>[1]MercLab!G31</f>
        <v>237723.16805307951</v>
      </c>
      <c r="K37" s="87">
        <f t="shared" si="17"/>
        <v>10.559452051567925</v>
      </c>
      <c r="L37" s="71">
        <f>[1]MercLab!H31</f>
        <v>192751.46371406893</v>
      </c>
      <c r="M37" s="87">
        <f t="shared" si="17"/>
        <v>13.730540255074629</v>
      </c>
      <c r="N37" s="102">
        <f t="shared" si="18"/>
        <v>77.370090032597815</v>
      </c>
      <c r="O37" s="102">
        <f t="shared" si="19"/>
        <v>95.03388841859001</v>
      </c>
      <c r="P37" s="102">
        <f t="shared" si="20"/>
        <v>62.941699478922864</v>
      </c>
    </row>
    <row r="38" spans="1:16">
      <c r="A38" s="159" t="s">
        <v>55</v>
      </c>
      <c r="B38" s="71">
        <f>[1]MercLab!C32</f>
        <v>502732.29581933504</v>
      </c>
      <c r="C38" s="87">
        <f t="shared" si="17"/>
        <v>7.7088548714043403</v>
      </c>
      <c r="D38" s="71">
        <f>[1]MercLab!D32</f>
        <v>232084.19766810731</v>
      </c>
      <c r="E38" s="87">
        <f t="shared" si="17"/>
        <v>7.5851570623371085</v>
      </c>
      <c r="F38" s="71">
        <f>[1]MercLab!E32</f>
        <v>270648.09815124096</v>
      </c>
      <c r="G38" s="87">
        <f t="shared" si="17"/>
        <v>7.8181860479750274</v>
      </c>
      <c r="H38" s="71">
        <f>[1]MercLab!F32</f>
        <v>380097.80146876076</v>
      </c>
      <c r="I38" s="87">
        <f t="shared" si="17"/>
        <v>10.399111652328967</v>
      </c>
      <c r="J38" s="71">
        <f>[1]MercLab!G32</f>
        <v>222634.45076180631</v>
      </c>
      <c r="K38" s="87">
        <f t="shared" si="17"/>
        <v>9.8892246266949417</v>
      </c>
      <c r="L38" s="71">
        <f>[1]MercLab!H32</f>
        <v>157463.35070696147</v>
      </c>
      <c r="M38" s="87">
        <f t="shared" si="17"/>
        <v>11.216811711417682</v>
      </c>
      <c r="N38" s="102">
        <f t="shared" si="18"/>
        <v>75.606402180566306</v>
      </c>
      <c r="O38" s="102">
        <f t="shared" si="19"/>
        <v>95.928310931442809</v>
      </c>
      <c r="P38" s="102">
        <f t="shared" si="20"/>
        <v>58.180106116603604</v>
      </c>
    </row>
    <row r="39" spans="1:16">
      <c r="A39" s="159" t="s">
        <v>56</v>
      </c>
      <c r="B39" s="71">
        <f>[1]MercLab!C33</f>
        <v>425687.99221987091</v>
      </c>
      <c r="C39" s="87">
        <f t="shared" si="17"/>
        <v>6.5274639799583687</v>
      </c>
      <c r="D39" s="71">
        <f>[1]MercLab!D33</f>
        <v>200540.129481407</v>
      </c>
      <c r="E39" s="87">
        <f t="shared" si="17"/>
        <v>6.5542091822778312</v>
      </c>
      <c r="F39" s="71">
        <f>[1]MercLab!E33</f>
        <v>225147.86273847317</v>
      </c>
      <c r="G39" s="87">
        <f t="shared" si="17"/>
        <v>6.5038250452056854</v>
      </c>
      <c r="H39" s="71">
        <f>[1]MercLab!F33</f>
        <v>331411.56646578293</v>
      </c>
      <c r="I39" s="87">
        <f t="shared" si="17"/>
        <v>9.0671029120229427</v>
      </c>
      <c r="J39" s="71">
        <f>[1]MercLab!G33</f>
        <v>193145.8101548969</v>
      </c>
      <c r="K39" s="87">
        <f t="shared" si="17"/>
        <v>8.5793653937696419</v>
      </c>
      <c r="L39" s="71">
        <f>[1]MercLab!H33</f>
        <v>138265.75631088932</v>
      </c>
      <c r="M39" s="87">
        <f t="shared" si="17"/>
        <v>9.849282056509935</v>
      </c>
      <c r="N39" s="102">
        <f t="shared" si="18"/>
        <v>77.853163002682606</v>
      </c>
      <c r="O39" s="102">
        <f t="shared" si="19"/>
        <v>96.312798168809564</v>
      </c>
      <c r="P39" s="102">
        <f t="shared" si="20"/>
        <v>61.411089862974102</v>
      </c>
    </row>
    <row r="40" spans="1:16">
      <c r="A40" s="159" t="s">
        <v>57</v>
      </c>
      <c r="B40" s="71">
        <f>[1]MercLab!C34</f>
        <v>348835.01459741982</v>
      </c>
      <c r="C40" s="87">
        <f t="shared" si="17"/>
        <v>5.3490068650017699</v>
      </c>
      <c r="D40" s="71">
        <f>[1]MercLab!D34</f>
        <v>157269.55690801053</v>
      </c>
      <c r="E40" s="87">
        <f t="shared" si="17"/>
        <v>5.1400065246034297</v>
      </c>
      <c r="F40" s="71">
        <f>[1]MercLab!E34</f>
        <v>191565.45768941395</v>
      </c>
      <c r="G40" s="87">
        <f t="shared" si="17"/>
        <v>5.5337332824869856</v>
      </c>
      <c r="H40" s="71">
        <f>[1]MercLab!F34</f>
        <v>259111.36196750827</v>
      </c>
      <c r="I40" s="87">
        <f t="shared" si="17"/>
        <v>7.0890385923702848</v>
      </c>
      <c r="J40" s="71">
        <f>[1]MercLab!G34</f>
        <v>151086.52157166848</v>
      </c>
      <c r="K40" s="87">
        <f t="shared" si="17"/>
        <v>6.7111291391590111</v>
      </c>
      <c r="L40" s="71">
        <f>[1]MercLab!H34</f>
        <v>108024.84039583914</v>
      </c>
      <c r="M40" s="87">
        <f t="shared" si="17"/>
        <v>7.6950877104795739</v>
      </c>
      <c r="N40" s="102">
        <f t="shared" si="18"/>
        <v>74.279057756441404</v>
      </c>
      <c r="O40" s="102">
        <f t="shared" si="19"/>
        <v>96.068510996086403</v>
      </c>
      <c r="P40" s="102">
        <f t="shared" si="20"/>
        <v>56.390563152037757</v>
      </c>
    </row>
    <row r="41" spans="1:16">
      <c r="A41" s="159" t="s">
        <v>58</v>
      </c>
      <c r="B41" s="71">
        <f>[1]MercLab!C35</f>
        <v>316577.12066943763</v>
      </c>
      <c r="C41" s="87">
        <f t="shared" si="17"/>
        <v>4.8543670242437891</v>
      </c>
      <c r="D41" s="71">
        <f>[1]MercLab!D35</f>
        <v>133535.06310933919</v>
      </c>
      <c r="E41" s="87">
        <f t="shared" si="17"/>
        <v>4.3642972558688111</v>
      </c>
      <c r="F41" s="71">
        <f>[1]MercLab!E35</f>
        <v>183042.05756010083</v>
      </c>
      <c r="G41" s="87">
        <f t="shared" si="17"/>
        <v>5.2875186280057758</v>
      </c>
      <c r="H41" s="71">
        <f>[1]MercLab!F35</f>
        <v>218975.02157207314</v>
      </c>
      <c r="I41" s="87">
        <f t="shared" si="17"/>
        <v>5.9909467763293156</v>
      </c>
      <c r="J41" s="71">
        <f>[1]MercLab!G35</f>
        <v>124381.59205516624</v>
      </c>
      <c r="K41" s="87">
        <f t="shared" si="17"/>
        <v>5.5249198812248288</v>
      </c>
      <c r="L41" s="71">
        <f>[1]MercLab!H35</f>
        <v>94593.429516906152</v>
      </c>
      <c r="M41" s="87">
        <f t="shared" si="17"/>
        <v>6.7383088398962121</v>
      </c>
      <c r="N41" s="102">
        <f t="shared" si="18"/>
        <v>69.169566363174326</v>
      </c>
      <c r="O41" s="102">
        <f t="shared" si="19"/>
        <v>93.145267736401166</v>
      </c>
      <c r="P41" s="102">
        <f t="shared" si="20"/>
        <v>51.678521744024287</v>
      </c>
    </row>
    <row r="42" spans="1:16">
      <c r="A42" s="159" t="s">
        <v>59</v>
      </c>
      <c r="B42" s="71">
        <f>[1]MercLab!C36</f>
        <v>247570.47514681346</v>
      </c>
      <c r="C42" s="87">
        <f t="shared" si="17"/>
        <v>3.7962249078130541</v>
      </c>
      <c r="D42" s="71">
        <f>[1]MercLab!D36</f>
        <v>108534.87613678914</v>
      </c>
      <c r="E42" s="87">
        <f t="shared" si="17"/>
        <v>3.547221614011594</v>
      </c>
      <c r="F42" s="71">
        <f>[1]MercLab!E36</f>
        <v>139035.5990100232</v>
      </c>
      <c r="G42" s="87">
        <f t="shared" si="17"/>
        <v>4.0163082163783903</v>
      </c>
      <c r="H42" s="71">
        <f>[1]MercLab!F36</f>
        <v>170008.41722210875</v>
      </c>
      <c r="I42" s="87">
        <f t="shared" si="17"/>
        <v>4.6512673993294271</v>
      </c>
      <c r="J42" s="71">
        <f>[1]MercLab!G36</f>
        <v>99473.338951981044</v>
      </c>
      <c r="K42" s="87">
        <f t="shared" si="17"/>
        <v>4.4185173943091449</v>
      </c>
      <c r="L42" s="71">
        <f>[1]MercLab!H36</f>
        <v>70535.078270126862</v>
      </c>
      <c r="M42" s="87">
        <f t="shared" si="17"/>
        <v>5.0245259513021638</v>
      </c>
      <c r="N42" s="102">
        <f t="shared" si="18"/>
        <v>68.670715731062387</v>
      </c>
      <c r="O42" s="102">
        <f t="shared" si="19"/>
        <v>91.651036507944582</v>
      </c>
      <c r="P42" s="102">
        <f t="shared" si="20"/>
        <v>50.731667840724683</v>
      </c>
    </row>
    <row r="43" spans="1:16">
      <c r="A43" s="159" t="s">
        <v>60</v>
      </c>
      <c r="B43" s="71">
        <f>[1]MercLab!C37</f>
        <v>215667.59944595621</v>
      </c>
      <c r="C43" s="87">
        <f t="shared" si="17"/>
        <v>3.3070288867825268</v>
      </c>
      <c r="D43" s="71">
        <f>[1]MercLab!D37</f>
        <v>98415.140479805021</v>
      </c>
      <c r="E43" s="87">
        <f t="shared" si="17"/>
        <v>3.2164805072976921</v>
      </c>
      <c r="F43" s="71">
        <f>[1]MercLab!E37</f>
        <v>117252.45896615014</v>
      </c>
      <c r="G43" s="87">
        <f t="shared" si="17"/>
        <v>3.3870607073974601</v>
      </c>
      <c r="H43" s="71">
        <f>[1]MercLab!F37</f>
        <v>127731.58369279117</v>
      </c>
      <c r="I43" s="87">
        <f t="shared" si="17"/>
        <v>3.4946137420879202</v>
      </c>
      <c r="J43" s="71">
        <f>[1]MercLab!G37</f>
        <v>83544.694692404839</v>
      </c>
      <c r="K43" s="87">
        <f t="shared" si="17"/>
        <v>3.7109811592715829</v>
      </c>
      <c r="L43" s="71">
        <f>[1]MercLab!H37</f>
        <v>44186.889000385912</v>
      </c>
      <c r="M43" s="87">
        <f t="shared" si="17"/>
        <v>3.1476277610338554</v>
      </c>
      <c r="N43" s="102">
        <f t="shared" si="18"/>
        <v>59.226135043432528</v>
      </c>
      <c r="O43" s="102">
        <f t="shared" si="19"/>
        <v>84.890083258630682</v>
      </c>
      <c r="P43" s="102">
        <f t="shared" si="20"/>
        <v>37.685255720856418</v>
      </c>
    </row>
    <row r="44" spans="1:16">
      <c r="A44" s="157" t="s">
        <v>123</v>
      </c>
      <c r="B44" s="71">
        <f>[1]MercLab!C38</f>
        <v>501000.14796233701</v>
      </c>
      <c r="C44" s="87">
        <f t="shared" si="17"/>
        <v>7.6822942614008598</v>
      </c>
      <c r="D44" s="71">
        <f>[1]MercLab!D38</f>
        <v>225753.3762990355</v>
      </c>
      <c r="E44" s="87">
        <f t="shared" si="17"/>
        <v>7.3782482124434097</v>
      </c>
      <c r="F44" s="71">
        <f>[1]MercLab!E38</f>
        <v>275246.77166331524</v>
      </c>
      <c r="G44" s="87">
        <f t="shared" si="17"/>
        <v>7.9510274953632898</v>
      </c>
      <c r="H44" s="71">
        <f>[1]MercLab!F38</f>
        <v>195236.97995299427</v>
      </c>
      <c r="I44" s="87">
        <f t="shared" si="17"/>
        <v>5.3414967025573912</v>
      </c>
      <c r="J44" s="71">
        <f>[1]MercLab!G38</f>
        <v>130086.63252437611</v>
      </c>
      <c r="K44" s="87">
        <f t="shared" si="17"/>
        <v>5.7783327133869227</v>
      </c>
      <c r="L44" s="71">
        <f>[1]MercLab!H38</f>
        <v>65150.34742861674</v>
      </c>
      <c r="M44" s="87">
        <f t="shared" si="17"/>
        <v>4.6409477301179471</v>
      </c>
      <c r="N44" s="102">
        <f t="shared" si="18"/>
        <v>38.969445567443486</v>
      </c>
      <c r="O44" s="102">
        <f t="shared" si="19"/>
        <v>57.623338643698453</v>
      </c>
      <c r="P44" s="102">
        <f t="shared" si="20"/>
        <v>23.669795302198615</v>
      </c>
    </row>
    <row r="45" spans="1:16">
      <c r="A45" s="151"/>
      <c r="B45" s="152"/>
      <c r="C45" s="153"/>
      <c r="D45" s="152"/>
      <c r="E45" s="153"/>
      <c r="F45" s="152"/>
      <c r="G45" s="153"/>
      <c r="H45" s="152"/>
      <c r="I45" s="153"/>
      <c r="J45" s="152"/>
      <c r="K45" s="153"/>
      <c r="L45" s="152"/>
      <c r="M45" s="153"/>
      <c r="N45" s="152"/>
      <c r="O45" s="154"/>
      <c r="P45" s="154"/>
    </row>
    <row r="46" spans="1:16">
      <c r="A46" s="2" t="str">
        <f>[2]Resumen!A49</f>
        <v>Fuente: Instituto Nacional de Estadística (INE). Encuesta Permanente de Hogares de Propósitos Múltiples, Junio 2014.</v>
      </c>
      <c r="O46" s="72"/>
      <c r="P46" s="72"/>
    </row>
    <row r="47" spans="1:16">
      <c r="A47" s="2" t="s">
        <v>116</v>
      </c>
    </row>
    <row r="48" spans="1:16">
      <c r="A48" s="2" t="s">
        <v>117</v>
      </c>
    </row>
    <row r="49" spans="1:7">
      <c r="A49" s="2"/>
    </row>
    <row r="50" spans="1:7">
      <c r="A50" s="2"/>
      <c r="B50" s="88"/>
    </row>
    <row r="51" spans="1:7">
      <c r="A51" s="2"/>
      <c r="G51" s="89"/>
    </row>
    <row r="52" spans="1:7">
      <c r="A52" s="2"/>
    </row>
  </sheetData>
  <mergeCells count="6">
    <mergeCell ref="A4:A5"/>
    <mergeCell ref="B4:G4"/>
    <mergeCell ref="H4:M4"/>
    <mergeCell ref="N4:P4"/>
    <mergeCell ref="A1:P1"/>
    <mergeCell ref="A2:P2"/>
  </mergeCells>
  <phoneticPr fontId="0" type="noConversion"/>
  <printOptions horizontalCentered="1"/>
  <pageMargins left="1.1705511811023621" right="0.31496062992125984" top="0.55118110236220474" bottom="0.39370078740157483" header="0.19685039370078741" footer="0.19685039370078741"/>
  <pageSetup paperSize="9" scale="95" firstPageNumber="13" orientation="landscape" useFirstPageNumber="1" r:id="rId1"/>
  <headerFooter alignWithMargins="0">
    <oddFooter>&amp;L&amp;Z&amp;F+&amp;F+&amp;A&amp;C&amp;P&amp;R&amp;D+&amp;T</oddFooter>
  </headerFooter>
  <ignoredErrors>
    <ignoredError sqref="C10:P44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4"/>
  <dimension ref="A1:AE57"/>
  <sheetViews>
    <sheetView workbookViewId="0">
      <selection activeCell="F48" sqref="F48"/>
    </sheetView>
  </sheetViews>
  <sheetFormatPr baseColWidth="10" defaultRowHeight="11.25"/>
  <cols>
    <col min="1" max="1" width="28.6640625" customWidth="1"/>
    <col min="2" max="2" width="11.6640625" customWidth="1"/>
    <col min="3" max="3" width="7" style="19" customWidth="1"/>
    <col min="4" max="4" width="6.5" bestFit="1" customWidth="1"/>
    <col min="5" max="5" width="11.6640625" customWidth="1"/>
    <col min="6" max="6" width="7.33203125" style="19" customWidth="1"/>
    <col min="7" max="7" width="6.5" bestFit="1" customWidth="1"/>
    <col min="8" max="8" width="11" bestFit="1" customWidth="1"/>
    <col min="9" max="9" width="6.83203125" style="19" customWidth="1"/>
    <col min="10" max="10" width="6.5" bestFit="1" customWidth="1"/>
    <col min="11" max="11" width="11" bestFit="1" customWidth="1"/>
    <col min="12" max="12" width="8.83203125" style="19" bestFit="1" customWidth="1"/>
    <col min="13" max="13" width="6.5" bestFit="1" customWidth="1"/>
    <col min="14" max="14" width="9.83203125" bestFit="1" customWidth="1"/>
    <col min="15" max="15" width="7.33203125" style="19" customWidth="1"/>
    <col min="16" max="16" width="6.1640625" customWidth="1"/>
    <col min="17" max="17" width="7.1640625" bestFit="1" customWidth="1"/>
    <col min="18" max="18" width="6.6640625" bestFit="1" customWidth="1"/>
    <col min="19" max="19" width="49" customWidth="1"/>
    <col min="20" max="20" width="13" style="23" customWidth="1"/>
    <col min="21" max="21" width="13" style="46" bestFit="1" customWidth="1"/>
    <col min="22" max="22" width="10.5" style="23" bestFit="1" customWidth="1"/>
    <col min="23" max="23" width="13" style="23" customWidth="1"/>
    <col min="24" max="24" width="8.83203125" style="46" customWidth="1"/>
    <col min="25" max="25" width="6.1640625" style="23" customWidth="1"/>
    <col min="26" max="26" width="10.6640625" style="23" customWidth="1"/>
    <col min="27" max="27" width="8.5" style="46" customWidth="1"/>
    <col min="28" max="28" width="5.6640625" style="23" customWidth="1"/>
    <col min="29" max="29" width="10.5" style="23" bestFit="1" customWidth="1"/>
    <col min="30" max="30" width="6.5" style="23" customWidth="1"/>
  </cols>
  <sheetData>
    <row r="1" spans="1:31" ht="24" customHeight="1">
      <c r="A1" s="224" t="s">
        <v>144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 t="str">
        <f>A1</f>
        <v>Cuadro No. 2. Tasa de Desempleo Abierto (TDA), Población en Edad de Trabajar (PET) y Población Económicamente Activa (PEA),</v>
      </c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</row>
    <row r="2" spans="1:31">
      <c r="A2" s="224" t="s">
        <v>96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 t="str">
        <f>A2</f>
        <v>según dominio,  nivel educativo, rango de edad, sexo, rama de actividad y ocupación</v>
      </c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</row>
    <row r="3" spans="1:31" ht="13.5" customHeight="1">
      <c r="A3" s="225" t="s">
        <v>39</v>
      </c>
      <c r="B3" s="229" t="s">
        <v>27</v>
      </c>
      <c r="C3" s="230"/>
      <c r="D3" s="230"/>
      <c r="E3" s="235" t="s">
        <v>25</v>
      </c>
      <c r="F3" s="230"/>
      <c r="G3" s="230"/>
      <c r="H3" s="236" t="s">
        <v>40</v>
      </c>
      <c r="I3" s="236"/>
      <c r="J3" s="236"/>
      <c r="K3" s="236"/>
      <c r="L3" s="236"/>
      <c r="M3" s="236"/>
      <c r="N3" s="236"/>
      <c r="O3" s="236"/>
      <c r="P3" s="236"/>
      <c r="Q3" s="225" t="s">
        <v>28</v>
      </c>
      <c r="R3" s="225" t="s">
        <v>29</v>
      </c>
      <c r="S3" s="225" t="s">
        <v>39</v>
      </c>
      <c r="T3" s="228" t="s">
        <v>40</v>
      </c>
      <c r="U3" s="228"/>
      <c r="V3" s="228"/>
      <c r="W3" s="228"/>
      <c r="X3" s="228"/>
      <c r="Y3" s="228"/>
      <c r="Z3" s="228"/>
      <c r="AA3" s="228"/>
      <c r="AB3" s="228"/>
      <c r="AC3" s="232" t="s">
        <v>28</v>
      </c>
      <c r="AD3" s="232" t="s">
        <v>29</v>
      </c>
    </row>
    <row r="4" spans="1:31" ht="15.75" customHeight="1">
      <c r="A4" s="226"/>
      <c r="B4" s="231"/>
      <c r="C4" s="231"/>
      <c r="D4" s="231"/>
      <c r="E4" s="231"/>
      <c r="F4" s="231"/>
      <c r="G4" s="231"/>
      <c r="H4" s="229" t="s">
        <v>0</v>
      </c>
      <c r="I4" s="229"/>
      <c r="J4" s="229"/>
      <c r="K4" s="229" t="s">
        <v>30</v>
      </c>
      <c r="L4" s="229"/>
      <c r="M4" s="229"/>
      <c r="N4" s="229" t="s">
        <v>31</v>
      </c>
      <c r="O4" s="229"/>
      <c r="P4" s="229"/>
      <c r="Q4" s="226"/>
      <c r="R4" s="226"/>
      <c r="S4" s="226"/>
      <c r="T4" s="237" t="s">
        <v>0</v>
      </c>
      <c r="U4" s="237"/>
      <c r="V4" s="237"/>
      <c r="W4" s="237" t="s">
        <v>30</v>
      </c>
      <c r="X4" s="237"/>
      <c r="Y4" s="237"/>
      <c r="Z4" s="237" t="s">
        <v>31</v>
      </c>
      <c r="AA4" s="237"/>
      <c r="AB4" s="237"/>
      <c r="AC4" s="233"/>
      <c r="AD4" s="233"/>
    </row>
    <row r="5" spans="1:31">
      <c r="A5" s="227"/>
      <c r="B5" s="160" t="s">
        <v>6</v>
      </c>
      <c r="C5" s="161" t="s">
        <v>113</v>
      </c>
      <c r="D5" s="160" t="s">
        <v>32</v>
      </c>
      <c r="E5" s="160" t="s">
        <v>6</v>
      </c>
      <c r="F5" s="161" t="s">
        <v>113</v>
      </c>
      <c r="G5" s="160" t="s">
        <v>32</v>
      </c>
      <c r="H5" s="160" t="s">
        <v>6</v>
      </c>
      <c r="I5" s="161" t="s">
        <v>113</v>
      </c>
      <c r="J5" s="160" t="s">
        <v>32</v>
      </c>
      <c r="K5" s="160" t="s">
        <v>6</v>
      </c>
      <c r="L5" s="161" t="s">
        <v>113</v>
      </c>
      <c r="M5" s="160" t="s">
        <v>32</v>
      </c>
      <c r="N5" s="160" t="s">
        <v>6</v>
      </c>
      <c r="O5" s="161" t="s">
        <v>113</v>
      </c>
      <c r="P5" s="160" t="s">
        <v>32</v>
      </c>
      <c r="Q5" s="227"/>
      <c r="R5" s="227"/>
      <c r="S5" s="227"/>
      <c r="T5" s="163" t="s">
        <v>6</v>
      </c>
      <c r="U5" s="162" t="s">
        <v>113</v>
      </c>
      <c r="V5" s="163" t="s">
        <v>32</v>
      </c>
      <c r="W5" s="163" t="s">
        <v>6</v>
      </c>
      <c r="X5" s="162" t="s">
        <v>113</v>
      </c>
      <c r="Y5" s="163" t="s">
        <v>32</v>
      </c>
      <c r="Z5" s="163" t="s">
        <v>6</v>
      </c>
      <c r="AA5" s="162" t="s">
        <v>113</v>
      </c>
      <c r="AB5" s="163" t="s">
        <v>32</v>
      </c>
      <c r="AC5" s="234"/>
      <c r="AD5" s="234"/>
    </row>
    <row r="6" spans="1:31">
      <c r="A6" s="11"/>
      <c r="B6" s="1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</row>
    <row r="7" spans="1:31" ht="12" customHeight="1">
      <c r="A7" s="171" t="s">
        <v>89</v>
      </c>
      <c r="B7" s="92">
        <f>[1]MercLab!C48</f>
        <v>8308416.8534901468</v>
      </c>
      <c r="C7" s="91">
        <f>SUM(C10,C14)</f>
        <v>100.00000000003099</v>
      </c>
      <c r="D7" s="91">
        <f>[1]MercLab!D48</f>
        <v>6.6939929435194134</v>
      </c>
      <c r="E7" s="92">
        <f>[1]MercLab!E48</f>
        <v>6521491.2487741662</v>
      </c>
      <c r="F7" s="91">
        <f>SUM(F10,F14)</f>
        <v>100.00000000002272</v>
      </c>
      <c r="G7" s="91">
        <f>[1]MercLab!F48</f>
        <v>7.3198676328742813</v>
      </c>
      <c r="H7" s="92">
        <f>[1]MercLab!G48</f>
        <v>3655098.7639760049</v>
      </c>
      <c r="I7" s="91">
        <f>SUM(I10,I14)</f>
        <v>100.0000000000023</v>
      </c>
      <c r="J7" s="91">
        <f>[1]MercLab!H48</f>
        <v>7.7242559500768406</v>
      </c>
      <c r="K7" s="92">
        <f>[1]MercLab!I48</f>
        <v>3460910.6469989712</v>
      </c>
      <c r="L7" s="91">
        <f>SUM(L10,L14)</f>
        <v>100.00000000000207</v>
      </c>
      <c r="M7" s="91">
        <f>[1]MercLab!J48</f>
        <v>7.6262571850563345</v>
      </c>
      <c r="N7" s="92">
        <f>[1]MercLab!K48</f>
        <v>194188.1169770548</v>
      </c>
      <c r="O7" s="91">
        <f>SUM(O10,O14)</f>
        <v>99.999999999999531</v>
      </c>
      <c r="P7" s="91">
        <f>[1]MercLab!L48</f>
        <v>9.3459975384201019</v>
      </c>
      <c r="Q7" s="91">
        <f>IF(ISNUMBER(N7/H7*100),N7/H7*100,0)</f>
        <v>5.312800816517953</v>
      </c>
      <c r="R7" s="91">
        <f>[1]MercLab!M48</f>
        <v>3.0099649342582535</v>
      </c>
      <c r="S7" s="70" t="s">
        <v>90</v>
      </c>
      <c r="T7" s="22">
        <f>H7</f>
        <v>3655098.7639760049</v>
      </c>
      <c r="U7" s="69">
        <f t="shared" ref="U7:AD7" si="0">I7</f>
        <v>100.0000000000023</v>
      </c>
      <c r="V7" s="69">
        <f t="shared" si="0"/>
        <v>7.7242559500768406</v>
      </c>
      <c r="W7" s="22">
        <f t="shared" si="0"/>
        <v>3460910.6469989712</v>
      </c>
      <c r="X7" s="69">
        <f t="shared" si="0"/>
        <v>100.00000000000207</v>
      </c>
      <c r="Y7" s="69">
        <f t="shared" si="0"/>
        <v>7.6262571850563345</v>
      </c>
      <c r="Z7" s="22">
        <f t="shared" si="0"/>
        <v>194188.1169770548</v>
      </c>
      <c r="AA7" s="69">
        <f t="shared" si="0"/>
        <v>99.999999999999531</v>
      </c>
      <c r="AB7" s="69">
        <f t="shared" si="0"/>
        <v>9.3459975384201019</v>
      </c>
      <c r="AC7" s="69">
        <f t="shared" si="0"/>
        <v>5.312800816517953</v>
      </c>
      <c r="AD7" s="69">
        <f t="shared" si="0"/>
        <v>3.0099649342582535</v>
      </c>
      <c r="AE7" s="22"/>
    </row>
    <row r="8" spans="1:31" ht="12" customHeight="1">
      <c r="A8" s="170"/>
      <c r="B8" s="1"/>
      <c r="C8" s="91"/>
      <c r="D8" s="91"/>
      <c r="E8" s="1"/>
      <c r="F8" s="91"/>
      <c r="G8" s="91"/>
      <c r="H8" s="1"/>
      <c r="I8" s="91"/>
      <c r="J8" s="91"/>
      <c r="K8" s="1"/>
      <c r="L8" s="91"/>
      <c r="M8" s="91"/>
      <c r="N8" s="1"/>
      <c r="O8" s="91"/>
      <c r="P8" s="91"/>
      <c r="Q8" s="91"/>
      <c r="R8" s="91"/>
      <c r="T8" s="8"/>
      <c r="U8" s="103"/>
      <c r="V8" s="103"/>
      <c r="W8" s="8"/>
      <c r="X8" s="103"/>
      <c r="Y8" s="103"/>
      <c r="Z8" s="8"/>
      <c r="AA8" s="103"/>
      <c r="AB8" s="103"/>
      <c r="AC8" s="103"/>
      <c r="AD8" s="103"/>
      <c r="AE8" s="23"/>
    </row>
    <row r="9" spans="1:31">
      <c r="A9" s="171" t="s">
        <v>43</v>
      </c>
      <c r="B9" s="105"/>
      <c r="C9" s="91"/>
      <c r="D9" s="91"/>
      <c r="E9" s="105"/>
      <c r="F9" s="91"/>
      <c r="G9" s="91"/>
      <c r="H9" s="105"/>
      <c r="I9" s="91"/>
      <c r="J9" s="91"/>
      <c r="K9" s="105"/>
      <c r="L9" s="91"/>
      <c r="M9" s="91"/>
      <c r="N9" s="105"/>
      <c r="O9" s="91"/>
      <c r="P9" s="91"/>
      <c r="Q9" s="91"/>
      <c r="R9" s="91"/>
      <c r="S9" s="67" t="s">
        <v>22</v>
      </c>
      <c r="T9" s="22"/>
      <c r="U9" s="69"/>
      <c r="V9" s="69"/>
      <c r="W9" s="22"/>
      <c r="X9" s="69"/>
      <c r="Y9" s="69"/>
      <c r="Z9" s="22"/>
      <c r="AA9" s="69"/>
      <c r="AB9" s="69"/>
      <c r="AC9" s="91"/>
      <c r="AD9" s="69"/>
      <c r="AE9" s="9"/>
    </row>
    <row r="10" spans="1:31">
      <c r="A10" s="168" t="s">
        <v>87</v>
      </c>
      <c r="B10" s="95">
        <f>SUM(B11:B13)</f>
        <v>4412358.2058373298</v>
      </c>
      <c r="C10" s="93">
        <f>IF(ISNUMBER(B10/B$7*100),B10/B$7*100,0)</f>
        <v>53.107087470988098</v>
      </c>
      <c r="D10" s="93">
        <f>[3]Sheet1!D4</f>
        <v>7.8266942347594588</v>
      </c>
      <c r="E10" s="95">
        <f>SUM(E11:E13)</f>
        <v>3531712.405871965</v>
      </c>
      <c r="F10" s="93">
        <f>IF(ISNUMBER(E10/E$7*100),E10/E$7*100,0)</f>
        <v>54.154981907486501</v>
      </c>
      <c r="G10" s="93">
        <f>[3]Sheet1!E4</f>
        <v>8.4725914535428188</v>
      </c>
      <c r="H10" s="95">
        <f>SUM(H11:H13)</f>
        <v>1968181.9768799958</v>
      </c>
      <c r="I10" s="93">
        <f>IF(ISNUMBER(H10/H$7*100),H10/H$7*100,0)</f>
        <v>53.847573047219491</v>
      </c>
      <c r="J10" s="93">
        <f>[3]Sheet1!F4</f>
        <v>9.0613356620693573</v>
      </c>
      <c r="K10" s="95">
        <f>SUM(K11:K13)</f>
        <v>1820088.3457287545</v>
      </c>
      <c r="L10" s="93">
        <f>IF(ISNUMBER(K10/K$7*100),K10/K$7*100,0)</f>
        <v>52.58986814083142</v>
      </c>
      <c r="M10" s="93">
        <f>[3]Sheet1!G4</f>
        <v>8.9869426572941933</v>
      </c>
      <c r="N10" s="95">
        <f>SUM(N11:N13)</f>
        <v>148093.63115125397</v>
      </c>
      <c r="O10" s="93">
        <f>IF(ISNUMBER(N10/N$7*100),N10/N$7*100,0)</f>
        <v>76.26297296489706</v>
      </c>
      <c r="P10" s="93">
        <f>[3]Sheet1!H4</f>
        <v>9.9424615353773831</v>
      </c>
      <c r="Q10" s="94">
        <f t="shared" ref="Q10:Q14" si="1">IF(ISNUMBER(N10/H10*100),N10/H10*100,0)</f>
        <v>7.5243871192243699</v>
      </c>
      <c r="R10" s="93">
        <f>[3]Sheet1!H5</f>
        <v>3.1737163314995578</v>
      </c>
      <c r="S10" s="109" t="s">
        <v>73</v>
      </c>
      <c r="T10" s="71">
        <f>[1]MercLab!G79</f>
        <v>1050997.5484332268</v>
      </c>
      <c r="U10" s="33">
        <f>IF(ISNUMBER(T10/T$7*100),T10/T$7*100,0)</f>
        <v>28.754285897597882</v>
      </c>
      <c r="V10" s="33">
        <f>[1]MercLab!H79</f>
        <v>5.4279170566172361</v>
      </c>
      <c r="W10" s="71">
        <f>[1]MercLab!I79</f>
        <v>1037371.925890371</v>
      </c>
      <c r="X10" s="33">
        <f>IF(ISNUMBER(W10/W$7*100),W10/W$7*100,0)</f>
        <v>29.973958639755637</v>
      </c>
      <c r="Y10" s="33">
        <f>[1]MercLab!J79</f>
        <v>5.4111358889405583</v>
      </c>
      <c r="Z10" s="71">
        <f>[1]MercLab!K79</f>
        <v>13625.622542854002</v>
      </c>
      <c r="AA10" s="33">
        <f>IF(ISNUMBER(Z10/Z$7*100),Z10/Z$7*100,0)</f>
        <v>7.0167128426627672</v>
      </c>
      <c r="AB10" s="33">
        <f>[1]MercLab!L79</f>
        <v>6.6131275310985655</v>
      </c>
      <c r="AC10" s="33">
        <f t="shared" ref="AC10:AC34" si="2">IF(ISNUMBER(Z10/T10*100),Z10/T10*100,0)</f>
        <v>1.2964466532929959</v>
      </c>
      <c r="AD10" s="33">
        <f>[1]MercLab!M79</f>
        <v>2.0645619016054271</v>
      </c>
      <c r="AE10" s="9"/>
    </row>
    <row r="11" spans="1:31">
      <c r="A11" s="169" t="s">
        <v>69</v>
      </c>
      <c r="B11" s="95">
        <f>[1]MercLab!C49</f>
        <v>1156529.411386604</v>
      </c>
      <c r="C11" s="93">
        <f>IF(ISNUMBER(B11/B$7*100),B11/B$7*100,0)</f>
        <v>13.919973344871067</v>
      </c>
      <c r="D11" s="93">
        <f>[1]MercLab!D49</f>
        <v>8.9735579316249527</v>
      </c>
      <c r="E11" s="95">
        <f>[1]MercLab!E49</f>
        <v>942316.35777599749</v>
      </c>
      <c r="F11" s="93">
        <f>IF(ISNUMBER(E11/E$7*100),E11/E$7*100,0)</f>
        <v>14.449400019560299</v>
      </c>
      <c r="G11" s="93">
        <f>[1]MercLab!F49</f>
        <v>9.6340977931631304</v>
      </c>
      <c r="H11" s="95">
        <f>[1]MercLab!G49</f>
        <v>510515.90044357232</v>
      </c>
      <c r="I11" s="93">
        <f>IF(ISNUMBER(H11/H$7*100),H11/H$7*100,0)</f>
        <v>13.967225878411963</v>
      </c>
      <c r="J11" s="93">
        <f>[1]MercLab!H49</f>
        <v>10.203372387587097</v>
      </c>
      <c r="K11" s="95">
        <f>[1]MercLab!I49</f>
        <v>470256.41291001625</v>
      </c>
      <c r="L11" s="93">
        <f>IF(ISNUMBER(K11/K$7*100),K11/K$7*100,0)</f>
        <v>13.587649635444517</v>
      </c>
      <c r="M11" s="93">
        <f>[1]MercLab!J49</f>
        <v>10.128644126272198</v>
      </c>
      <c r="N11" s="95">
        <f>[1]MercLab!K49</f>
        <v>40259.487533555992</v>
      </c>
      <c r="O11" s="93">
        <f>IF(ISNUMBER(N11/N$7*100),N11/N$7*100,0)</f>
        <v>20.732209653339932</v>
      </c>
      <c r="P11" s="93">
        <f>[1]MercLab!L49</f>
        <v>11.038053949903656</v>
      </c>
      <c r="Q11" s="94">
        <f t="shared" si="1"/>
        <v>7.8860398860399261</v>
      </c>
      <c r="R11" s="93">
        <f>[1]MercLab!M49</f>
        <v>3.9246423968111421</v>
      </c>
      <c r="S11" s="109" t="s">
        <v>91</v>
      </c>
      <c r="T11" s="71">
        <f>[1]MercLab!G80</f>
        <v>12067.722326334006</v>
      </c>
      <c r="U11" s="33">
        <f t="shared" ref="U11:U20" si="3">IF(ISNUMBER(T11/T$7*100),T11/T$7*100,0)</f>
        <v>0.33016131999691234</v>
      </c>
      <c r="V11" s="33">
        <f>[1]MercLab!H80</f>
        <v>6.4880688441402308</v>
      </c>
      <c r="W11" s="71">
        <f>[1]MercLab!I80</f>
        <v>11657.310967602005</v>
      </c>
      <c r="X11" s="33">
        <f t="shared" ref="X11:X20" si="4">IF(ISNUMBER(W11/W$7*100),W11/W$7*100,0)</f>
        <v>0.33682785129718112</v>
      </c>
      <c r="Y11" s="33">
        <f>[1]MercLab!J80</f>
        <v>6.2971587603565071</v>
      </c>
      <c r="Z11" s="71">
        <f>[1]MercLab!K80</f>
        <v>410.41135873199994</v>
      </c>
      <c r="AA11" s="33">
        <f t="shared" ref="AA11:AA20" si="5">IF(ISNUMBER(Z11/Z$7*100),Z11/Z$7*100,0)</f>
        <v>0.21134730853819136</v>
      </c>
      <c r="AB11" s="33">
        <f>[1]MercLab!L80</f>
        <v>11</v>
      </c>
      <c r="AC11" s="33">
        <f t="shared" si="2"/>
        <v>3.400901575572437</v>
      </c>
      <c r="AD11" s="33">
        <f>[1]MercLab!M80</f>
        <v>0.23094688221709003</v>
      </c>
      <c r="AE11" s="9"/>
    </row>
    <row r="12" spans="1:31">
      <c r="A12" s="169" t="s">
        <v>70</v>
      </c>
      <c r="B12" s="95">
        <f>[1]MercLab!C50</f>
        <v>677385.23227039888</v>
      </c>
      <c r="C12" s="93">
        <f>IF(ISNUMBER(B12/B$7*100),B12/B$7*100,0)</f>
        <v>8.1530000746874798</v>
      </c>
      <c r="D12" s="93">
        <f>[1]MercLab!D50</f>
        <v>8.1435491114390004</v>
      </c>
      <c r="E12" s="95">
        <f>[1]MercLab!E50</f>
        <v>550917.03022071638</v>
      </c>
      <c r="F12" s="93">
        <f>IF(ISNUMBER(E12/E$7*100),E12/E$7*100,0)</f>
        <v>8.4477155485606357</v>
      </c>
      <c r="G12" s="93">
        <f>[1]MercLab!F50</f>
        <v>8.7791378766090222</v>
      </c>
      <c r="H12" s="95">
        <f>[1]MercLab!G50</f>
        <v>310839.93635296385</v>
      </c>
      <c r="I12" s="93">
        <f>IF(ISNUMBER(H12/H$7*100),H12/H$7*100,0)</f>
        <v>8.5042828231222174</v>
      </c>
      <c r="J12" s="93">
        <f>[1]MercLab!H50</f>
        <v>9.3850588964662105</v>
      </c>
      <c r="K12" s="95">
        <f>[1]MercLab!I50</f>
        <v>286421.90139754605</v>
      </c>
      <c r="L12" s="93">
        <f>IF(ISNUMBER(K12/K$7*100),K12/K$7*100,0)</f>
        <v>8.2759114756663408</v>
      </c>
      <c r="M12" s="93">
        <f>[1]MercLab!J50</f>
        <v>9.3308610343200122</v>
      </c>
      <c r="N12" s="95">
        <f>[1]MercLab!K50</f>
        <v>24418.034955418982</v>
      </c>
      <c r="O12" s="93">
        <f>IF(ISNUMBER(N12/N$7*100),N12/N$7*100,0)</f>
        <v>12.574422851169729</v>
      </c>
      <c r="P12" s="93">
        <f>[1]MercLab!L50</f>
        <v>10.003849114703616</v>
      </c>
      <c r="Q12" s="94">
        <f t="shared" si="1"/>
        <v>7.8555012080854052</v>
      </c>
      <c r="R12" s="93">
        <f>[1]MercLab!M50</f>
        <v>2.0612511901078947</v>
      </c>
      <c r="S12" s="109" t="s">
        <v>74</v>
      </c>
      <c r="T12" s="71">
        <f>[1]MercLab!G81</f>
        <v>562072.92557643843</v>
      </c>
      <c r="U12" s="33">
        <f t="shared" si="3"/>
        <v>15.377776685985287</v>
      </c>
      <c r="V12" s="33">
        <f>[1]MercLab!H81</f>
        <v>7.7395857942901634</v>
      </c>
      <c r="W12" s="71">
        <f>[1]MercLab!I81</f>
        <v>535864.41843678767</v>
      </c>
      <c r="X12" s="33">
        <f t="shared" si="4"/>
        <v>15.48333583536596</v>
      </c>
      <c r="Y12" s="33">
        <f>[1]MercLab!J81</f>
        <v>7.7427276826141211</v>
      </c>
      <c r="Z12" s="71">
        <f>[1]MercLab!K81</f>
        <v>26208.507139647001</v>
      </c>
      <c r="AA12" s="33">
        <f t="shared" si="5"/>
        <v>13.496452588159032</v>
      </c>
      <c r="AB12" s="33">
        <f>[1]MercLab!L81</f>
        <v>7.6785825050684524</v>
      </c>
      <c r="AC12" s="33">
        <f t="shared" si="2"/>
        <v>4.6628303814435919</v>
      </c>
      <c r="AD12" s="33">
        <f>[1]MercLab!M81</f>
        <v>2.943008857783235</v>
      </c>
      <c r="AE12" s="9"/>
    </row>
    <row r="13" spans="1:31">
      <c r="A13" s="169" t="s">
        <v>120</v>
      </c>
      <c r="B13" s="95">
        <f>[1]MercLab!C51</f>
        <v>2578443.5621803268</v>
      </c>
      <c r="C13" s="93">
        <f>IF(ISNUMBER(B13/B$7*100),B13/B$7*100,0)</f>
        <v>31.034114051429551</v>
      </c>
      <c r="D13" s="93">
        <f>[1]MercLab!D51</f>
        <v>7.2095617529880274</v>
      </c>
      <c r="E13" s="95">
        <f>[1]MercLab!E51</f>
        <v>2038479.0178752514</v>
      </c>
      <c r="F13" s="93">
        <f>IF(ISNUMBER(E13/E$7*100),E13/E$7*100,0)</f>
        <v>31.25786633936557</v>
      </c>
      <c r="G13" s="93">
        <f>[1]MercLab!F51</f>
        <v>7.8410178025534991</v>
      </c>
      <c r="H13" s="95">
        <f>[1]MercLab!G51</f>
        <v>1146826.1400834597</v>
      </c>
      <c r="I13" s="93">
        <f>IF(ISNUMBER(H13/H$7*100),H13/H$7*100,0)</f>
        <v>31.376064345685307</v>
      </c>
      <c r="J13" s="93">
        <f>[1]MercLab!H51</f>
        <v>8.4505659174238783</v>
      </c>
      <c r="K13" s="95">
        <f>[1]MercLab!I51</f>
        <v>1063410.0314211922</v>
      </c>
      <c r="L13" s="93">
        <f>IF(ISNUMBER(K13/K$7*100),K13/K$7*100,0)</f>
        <v>30.726307029720562</v>
      </c>
      <c r="M13" s="93">
        <f>[1]MercLab!J51</f>
        <v>8.3752757859900466</v>
      </c>
      <c r="N13" s="95">
        <f>[1]MercLab!K51</f>
        <v>83416.108662278988</v>
      </c>
      <c r="O13" s="93">
        <f>IF(ISNUMBER(N13/N$7*100),N13/N$7*100,0)</f>
        <v>42.956340460387395</v>
      </c>
      <c r="P13" s="93">
        <f>[1]MercLab!L51</f>
        <v>9.3771743742044986</v>
      </c>
      <c r="Q13" s="94">
        <f t="shared" si="1"/>
        <v>7.2736490516521037</v>
      </c>
      <c r="R13" s="93">
        <f>[1]MercLab!M51</f>
        <v>3.2170631700163494</v>
      </c>
      <c r="S13" s="109" t="s">
        <v>75</v>
      </c>
      <c r="T13" s="71">
        <f>[1]MercLab!G82</f>
        <v>17680.978727528996</v>
      </c>
      <c r="U13" s="33">
        <f t="shared" si="3"/>
        <v>0.48373463671596345</v>
      </c>
      <c r="V13" s="33">
        <f>[1]MercLab!H82</f>
        <v>9.4756143066690743</v>
      </c>
      <c r="W13" s="71">
        <f>[1]MercLab!I82</f>
        <v>16375.680653402997</v>
      </c>
      <c r="X13" s="33">
        <f t="shared" si="4"/>
        <v>0.47316103545183102</v>
      </c>
      <c r="Y13" s="33">
        <f>[1]MercLab!J82</f>
        <v>9.2056224701382501</v>
      </c>
      <c r="Z13" s="71">
        <f>[1]MercLab!K82</f>
        <v>1305.2980741259998</v>
      </c>
      <c r="AA13" s="33">
        <f t="shared" si="5"/>
        <v>0.67218226040073981</v>
      </c>
      <c r="AB13" s="33">
        <f>[1]MercLab!L82</f>
        <v>12.79261871737055</v>
      </c>
      <c r="AC13" s="33">
        <f t="shared" si="2"/>
        <v>7.3824989795031648</v>
      </c>
      <c r="AD13" s="33">
        <f>[1]MercLab!M82</f>
        <v>5.3883170839559256</v>
      </c>
      <c r="AE13" s="9"/>
    </row>
    <row r="14" spans="1:31">
      <c r="A14" s="168" t="s">
        <v>71</v>
      </c>
      <c r="B14" s="95">
        <f>[1]MercLab!C52</f>
        <v>3896058.6476553925</v>
      </c>
      <c r="C14" s="93">
        <f>IF(ISNUMBER(B14/B$7*100),B14/B$7*100,0)</f>
        <v>46.892912529042896</v>
      </c>
      <c r="D14" s="93">
        <f>[1]MercLab!D52</f>
        <v>5.2662387149724514</v>
      </c>
      <c r="E14" s="95">
        <f>[1]MercLab!E52</f>
        <v>2989778.842903683</v>
      </c>
      <c r="F14" s="93">
        <f>IF(ISNUMBER(E14/E$7*100),E14/E$7*100,0)</f>
        <v>45.845018092536222</v>
      </c>
      <c r="G14" s="93">
        <f>[1]MercLab!F52</f>
        <v>5.8190406493247382</v>
      </c>
      <c r="H14" s="95">
        <f>[1]MercLab!G52</f>
        <v>1686916.7870960932</v>
      </c>
      <c r="I14" s="93">
        <f>IF(ISNUMBER(H14/H$7*100),H14/H$7*100,0)</f>
        <v>46.152426952782818</v>
      </c>
      <c r="J14" s="93">
        <f>[1]MercLab!H52</f>
        <v>5.9969525981558478</v>
      </c>
      <c r="K14" s="95">
        <f>[1]MercLab!I52</f>
        <v>1640822.3012702884</v>
      </c>
      <c r="L14" s="93">
        <f>IF(ISNUMBER(K14/K$7*100),K14/K$7*100,0)</f>
        <v>47.410131859170654</v>
      </c>
      <c r="M14" s="93">
        <f>[1]MercLab!J52</f>
        <v>5.9551443165234375</v>
      </c>
      <c r="N14" s="95">
        <f>[1]MercLab!K52</f>
        <v>46094.485825799915</v>
      </c>
      <c r="O14" s="93">
        <f>IF(ISNUMBER(N14/N$7*100),N14/N$7*100,0)</f>
        <v>23.737027035102471</v>
      </c>
      <c r="P14" s="93">
        <f>[1]MercLab!L52</f>
        <v>7.3477406679764234</v>
      </c>
      <c r="Q14" s="94">
        <f t="shared" si="1"/>
        <v>2.7324694483092009</v>
      </c>
      <c r="R14" s="93">
        <f>[1]MercLab!M52</f>
        <v>2.3867088917232513</v>
      </c>
      <c r="S14" s="109" t="s">
        <v>92</v>
      </c>
      <c r="T14" s="71">
        <f>[1]MercLab!G83</f>
        <v>205827.32382186409</v>
      </c>
      <c r="U14" s="33">
        <f t="shared" si="3"/>
        <v>5.6312383635282615</v>
      </c>
      <c r="V14" s="33">
        <f>[1]MercLab!H83</f>
        <v>7.2595101675241374</v>
      </c>
      <c r="W14" s="71">
        <f>[1]MercLab!I83</f>
        <v>179861.22692682382</v>
      </c>
      <c r="X14" s="33">
        <f t="shared" si="4"/>
        <v>5.1969335609049976</v>
      </c>
      <c r="Y14" s="33">
        <f>[1]MercLab!J83</f>
        <v>7.1709089976939504</v>
      </c>
      <c r="Z14" s="71">
        <f>[1]MercLab!K83</f>
        <v>25966.096895039995</v>
      </c>
      <c r="AA14" s="33">
        <f t="shared" si="5"/>
        <v>13.371619900978873</v>
      </c>
      <c r="AB14" s="33">
        <f>[1]MercLab!L83</f>
        <v>7.8595863094618776</v>
      </c>
      <c r="AC14" s="33">
        <f t="shared" si="2"/>
        <v>12.615476124789286</v>
      </c>
      <c r="AD14" s="33">
        <f>[1]MercLab!M83</f>
        <v>1.910602571227435</v>
      </c>
      <c r="AE14" s="9"/>
    </row>
    <row r="15" spans="1:31">
      <c r="A15" s="59"/>
      <c r="B15" s="107"/>
      <c r="C15" s="93"/>
      <c r="D15" s="93"/>
      <c r="E15" s="107"/>
      <c r="F15" s="93"/>
      <c r="G15" s="93"/>
      <c r="H15" s="107"/>
      <c r="I15" s="93"/>
      <c r="J15" s="93"/>
      <c r="K15" s="107"/>
      <c r="L15" s="93"/>
      <c r="M15" s="93"/>
      <c r="N15" s="107"/>
      <c r="O15" s="93"/>
      <c r="P15" s="93"/>
      <c r="Q15" s="93"/>
      <c r="R15" s="93"/>
      <c r="S15" s="109" t="s">
        <v>108</v>
      </c>
      <c r="T15" s="71">
        <f>[1]MercLab!G84</f>
        <v>911370.08962231048</v>
      </c>
      <c r="U15" s="33">
        <f t="shared" si="3"/>
        <v>24.934212410471911</v>
      </c>
      <c r="V15" s="33">
        <f>[1]MercLab!H84</f>
        <v>8.0437372801848053</v>
      </c>
      <c r="W15" s="71">
        <f>[1]MercLab!I84</f>
        <v>870584.21036981186</v>
      </c>
      <c r="X15" s="33">
        <f t="shared" si="4"/>
        <v>25.154772808847692</v>
      </c>
      <c r="Y15" s="33">
        <f>[1]MercLab!J84</f>
        <v>7.9405441203894593</v>
      </c>
      <c r="Z15" s="71">
        <f>[1]MercLab!K84</f>
        <v>40785.87925249595</v>
      </c>
      <c r="AA15" s="33">
        <f t="shared" si="5"/>
        <v>21.003282738106574</v>
      </c>
      <c r="AB15" s="33">
        <f>[1]MercLab!L84</f>
        <v>10.117718894929753</v>
      </c>
      <c r="AC15" s="33">
        <f t="shared" si="2"/>
        <v>4.4752268827912065</v>
      </c>
      <c r="AD15" s="33">
        <f>[1]MercLab!M84</f>
        <v>3.1273923997377588</v>
      </c>
      <c r="AE15" s="9"/>
    </row>
    <row r="16" spans="1:31">
      <c r="A16" s="171" t="s">
        <v>143</v>
      </c>
      <c r="B16" s="105"/>
      <c r="C16" s="91"/>
      <c r="D16" s="91"/>
      <c r="E16" s="105"/>
      <c r="F16" s="91"/>
      <c r="G16" s="91"/>
      <c r="H16" s="105"/>
      <c r="I16" s="91"/>
      <c r="J16" s="91"/>
      <c r="K16" s="105"/>
      <c r="L16" s="91"/>
      <c r="M16" s="91"/>
      <c r="N16" s="105"/>
      <c r="O16" s="91"/>
      <c r="P16" s="91"/>
      <c r="Q16" s="91"/>
      <c r="R16" s="91"/>
      <c r="S16" s="109" t="s">
        <v>77</v>
      </c>
      <c r="T16" s="71">
        <f>[1]MercLab!G85</f>
        <v>130074.63898131998</v>
      </c>
      <c r="U16" s="33">
        <f t="shared" si="3"/>
        <v>3.5587174897519098</v>
      </c>
      <c r="V16" s="33">
        <f>[1]MercLab!H85</f>
        <v>8.1440650186150538</v>
      </c>
      <c r="W16" s="71">
        <f>[1]MercLab!I85</f>
        <v>122873.38599931</v>
      </c>
      <c r="X16" s="33">
        <f t="shared" si="4"/>
        <v>3.5503195121739455</v>
      </c>
      <c r="Y16" s="33">
        <f>[1]MercLab!J85</f>
        <v>8.0226289018441133</v>
      </c>
      <c r="Z16" s="71">
        <f>[1]MercLab!K85</f>
        <v>7201.2529820100008</v>
      </c>
      <c r="AA16" s="33">
        <f t="shared" si="5"/>
        <v>3.7083901394753718</v>
      </c>
      <c r="AB16" s="33">
        <f>[1]MercLab!L85</f>
        <v>10.131075093929216</v>
      </c>
      <c r="AC16" s="33">
        <f t="shared" si="2"/>
        <v>5.5362467567902858</v>
      </c>
      <c r="AD16" s="33">
        <f>[1]MercLab!M85</f>
        <v>4.119275941847425</v>
      </c>
      <c r="AE16" s="9"/>
    </row>
    <row r="17" spans="1:30">
      <c r="A17" s="168" t="s">
        <v>45</v>
      </c>
      <c r="B17" s="95">
        <f>[1]MercLab!C54</f>
        <v>1752683.032510767</v>
      </c>
      <c r="C17" s="93">
        <f>IF(ISNUMBER(B17/B$7*100),B17/B$7*100,0)</f>
        <v>21.095270776820872</v>
      </c>
      <c r="D17" s="93">
        <f>[1]MercLab!D54</f>
        <v>0</v>
      </c>
      <c r="E17" s="95">
        <f>[1]MercLab!E54</f>
        <v>637367.63694980182</v>
      </c>
      <c r="F17" s="93">
        <f>IF(ISNUMBER(E17/E$7*100),E17/E$7*100,0)</f>
        <v>9.7733419035041535</v>
      </c>
      <c r="G17" s="93">
        <f>[1]MercLab!F54</f>
        <v>0</v>
      </c>
      <c r="H17" s="95">
        <f>[1]MercLab!G54</f>
        <v>349419.75187652465</v>
      </c>
      <c r="I17" s="93">
        <f>IF(ISNUMBER(H17/H$7*100),H17/H$7*100,0)</f>
        <v>9.5597896100740911</v>
      </c>
      <c r="J17" s="93">
        <f>[1]MercLab!H54</f>
        <v>0</v>
      </c>
      <c r="K17" s="95">
        <f>[1]MercLab!I54</f>
        <v>343641.56635480712</v>
      </c>
      <c r="L17" s="93">
        <f>IF(ISNUMBER(K17/K$7*100),K17/K$7*100,0)</f>
        <v>9.9292238779058337</v>
      </c>
      <c r="M17" s="93">
        <f>[1]MercLab!J54</f>
        <v>0</v>
      </c>
      <c r="N17" s="95">
        <f>[1]MercLab!K54</f>
        <v>5778.185521718</v>
      </c>
      <c r="O17" s="93">
        <f>IF(ISNUMBER(N17/N$7*100),N17/N$7*100,0)</f>
        <v>2.9755608178644364</v>
      </c>
      <c r="P17" s="93">
        <f>[1]MercLab!L54</f>
        <v>0</v>
      </c>
      <c r="Q17" s="94">
        <f t="shared" ref="Q17:Q21" si="6">IF(ISNUMBER(N17/H17*100),N17/H17*100,0)</f>
        <v>1.6536516584099263</v>
      </c>
      <c r="R17" s="93">
        <f>[1]MercLab!M54</f>
        <v>2.6315116624722492</v>
      </c>
      <c r="S17" s="109" t="s">
        <v>76</v>
      </c>
      <c r="T17" s="71">
        <f>[1]MercLab!G86</f>
        <v>130865.60417994701</v>
      </c>
      <c r="U17" s="33">
        <f t="shared" si="3"/>
        <v>3.5803575397123284</v>
      </c>
      <c r="V17" s="33">
        <f>[1]MercLab!H86</f>
        <v>11.727163014013444</v>
      </c>
      <c r="W17" s="71">
        <f>[1]MercLab!I86</f>
        <v>121709.73256136604</v>
      </c>
      <c r="X17" s="33">
        <f t="shared" si="4"/>
        <v>3.5166967591868667</v>
      </c>
      <c r="Y17" s="33">
        <f>[1]MercLab!J86</f>
        <v>11.773390655637042</v>
      </c>
      <c r="Z17" s="71">
        <f>[1]MercLab!K86</f>
        <v>9155.8716185809972</v>
      </c>
      <c r="AA17" s="33">
        <f t="shared" si="5"/>
        <v>4.7149494835787769</v>
      </c>
      <c r="AB17" s="33">
        <f>[1]MercLab!L86</f>
        <v>11.130918409160687</v>
      </c>
      <c r="AC17" s="33">
        <f t="shared" si="2"/>
        <v>6.9963927312719987</v>
      </c>
      <c r="AD17" s="33">
        <f>[1]MercLab!M86</f>
        <v>2.8805967829860033</v>
      </c>
    </row>
    <row r="18" spans="1:30">
      <c r="A18" s="168" t="s">
        <v>46</v>
      </c>
      <c r="B18" s="95">
        <f>[1]MercLab!C55</f>
        <v>4068759.8015623097</v>
      </c>
      <c r="C18" s="93">
        <f>IF(ISNUMBER(B18/B$7*100),B18/B$7*100,0)</f>
        <v>48.971541429738579</v>
      </c>
      <c r="D18" s="93">
        <f>[1]MercLab!D55</f>
        <v>4.1187880401137793</v>
      </c>
      <c r="E18" s="95">
        <f>[1]MercLab!E55</f>
        <v>3397149.5924061546</v>
      </c>
      <c r="F18" s="93">
        <f>IF(ISNUMBER(E18/E$7*100),E18/E$7*100,0)</f>
        <v>52.091607008515282</v>
      </c>
      <c r="G18" s="93">
        <f>[1]MercLab!F55</f>
        <v>4.6912963820116094</v>
      </c>
      <c r="H18" s="95">
        <f>[1]MercLab!G55</f>
        <v>1876552.7925559576</v>
      </c>
      <c r="I18" s="93">
        <f>IF(ISNUMBER(H18/H$7*100),H18/H$7*100,0)</f>
        <v>51.340686359857735</v>
      </c>
      <c r="J18" s="93">
        <f>[1]MercLab!H55</f>
        <v>4.8043690642378793</v>
      </c>
      <c r="K18" s="95">
        <f>[1]MercLab!I55</f>
        <v>1806675.6472637134</v>
      </c>
      <c r="L18" s="93">
        <f>IF(ISNUMBER(K18/K$7*100),K18/K$7*100,0)</f>
        <v>52.202319896074755</v>
      </c>
      <c r="M18" s="93">
        <f>[1]MercLab!J55</f>
        <v>4.7824234149561482</v>
      </c>
      <c r="N18" s="95">
        <f>[1]MercLab!K55</f>
        <v>69877.145292238885</v>
      </c>
      <c r="O18" s="93">
        <f>IF(ISNUMBER(N18/N$7*100),N18/N$7*100,0)</f>
        <v>35.984254021318691</v>
      </c>
      <c r="P18" s="93">
        <f>[1]MercLab!L55</f>
        <v>5.3717744720413103</v>
      </c>
      <c r="Q18" s="94">
        <f t="shared" si="6"/>
        <v>3.7236972798970798</v>
      </c>
      <c r="R18" s="93">
        <f>[1]MercLab!M55</f>
        <v>2.1630588004500666</v>
      </c>
      <c r="S18" s="109" t="s">
        <v>78</v>
      </c>
      <c r="T18" s="71">
        <f>[1]MercLab!G87</f>
        <v>587491.70862424478</v>
      </c>
      <c r="U18" s="33">
        <f t="shared" si="3"/>
        <v>16.073210234822032</v>
      </c>
      <c r="V18" s="33">
        <f>[1]MercLab!H87</f>
        <v>9.7427441354166735</v>
      </c>
      <c r="W18" s="71">
        <f>[1]MercLab!I87</f>
        <v>557414.65203330084</v>
      </c>
      <c r="X18" s="33">
        <f t="shared" si="4"/>
        <v>16.106011073029201</v>
      </c>
      <c r="Y18" s="33">
        <f>[1]MercLab!J87</f>
        <v>9.738872804571125</v>
      </c>
      <c r="Z18" s="71">
        <f>[1]MercLab!K87</f>
        <v>30077.056590941003</v>
      </c>
      <c r="AA18" s="33">
        <f t="shared" si="5"/>
        <v>15.488618489716801</v>
      </c>
      <c r="AB18" s="33">
        <f>[1]MercLab!L87</f>
        <v>9.8138109181155304</v>
      </c>
      <c r="AC18" s="33">
        <f t="shared" si="2"/>
        <v>5.1195712466093815</v>
      </c>
      <c r="AD18" s="33">
        <f>[1]MercLab!M87</f>
        <v>3.3257326005079122</v>
      </c>
    </row>
    <row r="19" spans="1:30">
      <c r="A19" s="168" t="s">
        <v>47</v>
      </c>
      <c r="B19" s="95">
        <f>[1]MercLab!C56</f>
        <v>1927694.2039244003</v>
      </c>
      <c r="C19" s="93">
        <f>IF(ISNUMBER(B19/B$7*100),B19/B$7*100,0)</f>
        <v>23.201703018964757</v>
      </c>
      <c r="D19" s="93">
        <f>[1]MercLab!D56</f>
        <v>9.7445454384537928</v>
      </c>
      <c r="E19" s="95">
        <f>[1]MercLab!E56</f>
        <v>1927694.2039244003</v>
      </c>
      <c r="F19" s="93">
        <f>IF(ISNUMBER(E19/E$7*100),E19/E$7*100,0)</f>
        <v>29.559101291238342</v>
      </c>
      <c r="G19" s="93">
        <f>[1]MercLab!F56</f>
        <v>9.7445454384537928</v>
      </c>
      <c r="H19" s="95">
        <f>[1]MercLab!G56</f>
        <v>1056151.6909076502</v>
      </c>
      <c r="I19" s="93">
        <f>IF(ISNUMBER(H19/H$7*100),H19/H$7*100,0)</f>
        <v>28.895298297186688</v>
      </c>
      <c r="J19" s="93">
        <f>[1]MercLab!H56</f>
        <v>10.240083881442132</v>
      </c>
      <c r="K19" s="95">
        <f>[1]MercLab!I56</f>
        <v>968306.14913805178</v>
      </c>
      <c r="L19" s="93">
        <f>IF(ISNUMBER(K19/K$7*100),K19/K$7*100,0)</f>
        <v>27.978363150683784</v>
      </c>
      <c r="M19" s="93">
        <f>[1]MercLab!J56</f>
        <v>10.215494153217476</v>
      </c>
      <c r="N19" s="95">
        <f>[1]MercLab!K56</f>
        <v>87845.541769594056</v>
      </c>
      <c r="O19" s="93">
        <f>IF(ISNUMBER(N19/N$7*100),N19/N$7*100,0)</f>
        <v>45.237341572231145</v>
      </c>
      <c r="P19" s="93">
        <f>[1]MercLab!L56</f>
        <v>10.511132184701088</v>
      </c>
      <c r="Q19" s="94">
        <f t="shared" si="6"/>
        <v>8.3175118239028851</v>
      </c>
      <c r="R19" s="93">
        <f>[1]MercLab!M56</f>
        <v>3.4963067542996296</v>
      </c>
      <c r="S19" s="109" t="s">
        <v>79</v>
      </c>
      <c r="T19" s="71">
        <f>[1]MercLab!G88</f>
        <v>7894.2984160369979</v>
      </c>
      <c r="U19" s="33">
        <f t="shared" si="3"/>
        <v>0.2159804406338286</v>
      </c>
      <c r="V19" s="33">
        <f>[1]MercLab!H88</f>
        <v>8.5254634219029004</v>
      </c>
      <c r="W19" s="71">
        <f>[1]MercLab!I88</f>
        <v>7198.1031601919985</v>
      </c>
      <c r="X19" s="33">
        <f t="shared" si="4"/>
        <v>0.20798292398659948</v>
      </c>
      <c r="Y19" s="33">
        <f>[1]MercLab!J88</f>
        <v>8.0855466523999002</v>
      </c>
      <c r="Z19" s="71">
        <f>[1]MercLab!K88</f>
        <v>696.19525584500002</v>
      </c>
      <c r="AA19" s="33">
        <f t="shared" si="5"/>
        <v>0.35851588999509287</v>
      </c>
      <c r="AB19" s="33">
        <f>[1]MercLab!L88</f>
        <v>12.736882640477539</v>
      </c>
      <c r="AC19" s="33">
        <f t="shared" si="2"/>
        <v>8.8189629927176707</v>
      </c>
      <c r="AD19" s="33">
        <f>[1]MercLab!M88</f>
        <v>0.79589984568115191</v>
      </c>
    </row>
    <row r="20" spans="1:30">
      <c r="A20" s="168" t="s">
        <v>48</v>
      </c>
      <c r="B20" s="95">
        <f>[1]MercLab!C57</f>
        <v>546028.51504507056</v>
      </c>
      <c r="C20" s="93">
        <f>IF(ISNUMBER(B20/B$7*100),B20/B$7*100,0)</f>
        <v>6.5719922901521048</v>
      </c>
      <c r="D20" s="93">
        <f>[1]MercLab!D57</f>
        <v>15.113622508345536</v>
      </c>
      <c r="E20" s="95">
        <f>[1]MercLab!E57</f>
        <v>546028.51504507056</v>
      </c>
      <c r="F20" s="93">
        <f>IF(ISNUMBER(E20/E$7*100),E20/E$7*100,0)</f>
        <v>8.3727554667455344</v>
      </c>
      <c r="G20" s="93">
        <f>[1]MercLab!F57</f>
        <v>15.113622508345536</v>
      </c>
      <c r="H20" s="95">
        <f>[1]MercLab!G57</f>
        <v>363765.28249347565</v>
      </c>
      <c r="I20" s="93">
        <f>IF(ISNUMBER(H20/H$7*100),H20/H$7*100,0)</f>
        <v>9.9522695823894214</v>
      </c>
      <c r="J20" s="93">
        <f>[1]MercLab!H57</f>
        <v>15.482626805258148</v>
      </c>
      <c r="K20" s="95">
        <f>[1]MercLab!I57</f>
        <v>333639.86483449891</v>
      </c>
      <c r="L20" s="93">
        <f>IF(ISNUMBER(K20/K$7*100),K20/K$7*100,0)</f>
        <v>9.6402334201781574</v>
      </c>
      <c r="M20" s="93">
        <f>[1]MercLab!J57</f>
        <v>15.511139708806038</v>
      </c>
      <c r="N20" s="95">
        <f>[1]MercLab!K57</f>
        <v>30125.417658976985</v>
      </c>
      <c r="O20" s="93">
        <f>IF(ISNUMBER(N20/N$7*100),N20/N$7*100,0)</f>
        <v>15.513522726283293</v>
      </c>
      <c r="P20" s="93">
        <f>[1]MercLab!L57</f>
        <v>15.166845580465013</v>
      </c>
      <c r="Q20" s="94">
        <f t="shared" si="6"/>
        <v>8.2815538229702561</v>
      </c>
      <c r="R20" s="93">
        <f>[1]MercLab!M57</f>
        <v>3.6553478614185235</v>
      </c>
      <c r="S20" s="109" t="s">
        <v>122</v>
      </c>
      <c r="T20" s="71">
        <f>[1]MercLab!G89</f>
        <v>38755.925266781946</v>
      </c>
      <c r="U20" s="33">
        <f t="shared" si="3"/>
        <v>1.0603249807844692</v>
      </c>
      <c r="V20" s="33">
        <f>[1]MercLab!H89</f>
        <v>10.353920141096966</v>
      </c>
      <c r="W20" s="71">
        <f>[1]MercLab!I89</f>
        <v>0</v>
      </c>
      <c r="X20" s="33">
        <f t="shared" si="4"/>
        <v>0</v>
      </c>
      <c r="Y20" s="33">
        <f>[1]MercLab!J89</f>
        <v>0</v>
      </c>
      <c r="Z20" s="71">
        <f>[1]MercLab!K89</f>
        <v>38755.925266781946</v>
      </c>
      <c r="AA20" s="33">
        <f t="shared" si="5"/>
        <v>19.95792835838731</v>
      </c>
      <c r="AB20" s="33">
        <f>[1]MercLab!L89</f>
        <v>10.353920141096966</v>
      </c>
      <c r="AC20" s="33">
        <f t="shared" si="2"/>
        <v>100</v>
      </c>
      <c r="AD20" s="33">
        <f>[1]MercLab!M89</f>
        <v>3.4909232500957783</v>
      </c>
    </row>
    <row r="21" spans="1:30">
      <c r="A21" s="168" t="s">
        <v>64</v>
      </c>
      <c r="B21" s="95">
        <f>[1]MercLab!C58</f>
        <v>13251.300450260995</v>
      </c>
      <c r="C21" s="93">
        <f>IF(ISNUMBER(B21/B$7*100),B21/B$7*100,0)</f>
        <v>0.15949248435572261</v>
      </c>
      <c r="D21" s="93">
        <f>[1]MercLab!D58</f>
        <v>0</v>
      </c>
      <c r="E21" s="95">
        <f>[1]MercLab!E58</f>
        <v>13251.300450260995</v>
      </c>
      <c r="F21" s="93">
        <f>IF(ISNUMBER(E21/E$7*100),E21/E$7*100,0)</f>
        <v>0.20319433002002141</v>
      </c>
      <c r="G21" s="93">
        <f>[1]MercLab!F58</f>
        <v>0</v>
      </c>
      <c r="H21" s="95">
        <f>[1]MercLab!G58</f>
        <v>9209.2461425279998</v>
      </c>
      <c r="I21" s="93">
        <f>IF(ISNUMBER(H21/H$7*100),H21/H$7*100,0)</f>
        <v>0.25195615049564929</v>
      </c>
      <c r="J21" s="93">
        <f>[1]MercLab!H58</f>
        <v>0</v>
      </c>
      <c r="K21" s="95">
        <f>[1]MercLab!I58</f>
        <v>8647.4194080019988</v>
      </c>
      <c r="L21" s="93">
        <f>IF(ISNUMBER(K21/K$7*100),K21/K$7*100,0)</f>
        <v>0.24985965516042316</v>
      </c>
      <c r="M21" s="93">
        <f>[1]MercLab!J58</f>
        <v>0</v>
      </c>
      <c r="N21" s="95">
        <f>[1]MercLab!K58</f>
        <v>561.82673452599988</v>
      </c>
      <c r="O21" s="93">
        <f>IF(ISNUMBER(N21/N$7*100),N21/N$7*100,0)</f>
        <v>0.28932086230198373</v>
      </c>
      <c r="P21" s="93">
        <f>[1]MercLab!L58</f>
        <v>0</v>
      </c>
      <c r="Q21" s="94">
        <f t="shared" si="6"/>
        <v>6.100681052833437</v>
      </c>
      <c r="R21" s="93">
        <f>[1]MercLab!M58</f>
        <v>0.55225278402846134</v>
      </c>
      <c r="S21" s="109"/>
      <c r="T21" s="8"/>
      <c r="U21" s="103"/>
      <c r="V21" s="103"/>
      <c r="W21" s="8"/>
      <c r="X21" s="103"/>
      <c r="Y21" s="103"/>
      <c r="Z21" s="8"/>
      <c r="AA21" s="103"/>
      <c r="AB21" s="103"/>
      <c r="AC21" s="103"/>
      <c r="AD21" s="103"/>
    </row>
    <row r="22" spans="1:30">
      <c r="A22" s="168"/>
      <c r="B22" s="107"/>
      <c r="C22" s="93"/>
      <c r="D22" s="93"/>
      <c r="E22" s="107"/>
      <c r="F22" s="93"/>
      <c r="G22" s="93"/>
      <c r="H22" s="107"/>
      <c r="I22" s="93"/>
      <c r="J22" s="93"/>
      <c r="K22" s="107"/>
      <c r="L22" s="93"/>
      <c r="M22" s="93"/>
      <c r="N22" s="107"/>
      <c r="O22" s="93"/>
      <c r="P22" s="93"/>
      <c r="Q22" s="93"/>
      <c r="R22" s="93"/>
      <c r="S22" s="54" t="s">
        <v>19</v>
      </c>
      <c r="T22" s="105"/>
      <c r="U22" s="69"/>
      <c r="V22" s="69"/>
      <c r="W22" s="105"/>
      <c r="X22" s="69"/>
      <c r="Y22" s="69"/>
      <c r="Z22" s="105"/>
      <c r="AA22" s="69"/>
      <c r="AB22" s="69"/>
      <c r="AC22" s="69"/>
      <c r="AD22" s="69"/>
    </row>
    <row r="23" spans="1:30">
      <c r="A23" s="171" t="s">
        <v>20</v>
      </c>
      <c r="B23" s="105"/>
      <c r="C23" s="91"/>
      <c r="D23" s="91"/>
      <c r="E23" s="105"/>
      <c r="F23" s="91"/>
      <c r="G23" s="91"/>
      <c r="H23" s="105"/>
      <c r="I23" s="91"/>
      <c r="J23" s="91"/>
      <c r="K23" s="105"/>
      <c r="L23" s="91"/>
      <c r="M23" s="91"/>
      <c r="N23" s="105"/>
      <c r="O23" s="91"/>
      <c r="P23" s="91"/>
      <c r="Q23" s="91"/>
      <c r="R23" s="91"/>
      <c r="S23" s="109" t="s">
        <v>93</v>
      </c>
      <c r="T23" s="26">
        <f>[1]MercLab!G91</f>
        <v>295795.41811480297</v>
      </c>
      <c r="U23" s="33">
        <f t="shared" ref="U23:U34" si="7">IF(ISNUMBER(T23/T$7*100),T23/T$7*100,0)</f>
        <v>8.0926792192350412</v>
      </c>
      <c r="V23" s="33">
        <f>[1]MercLab!H91</f>
        <v>13.291058221595708</v>
      </c>
      <c r="W23" s="26">
        <f>[1]MercLab!I91</f>
        <v>278154.18225302175</v>
      </c>
      <c r="X23" s="33">
        <f t="shared" ref="X23:X34" si="8">IF(ISNUMBER(W23/W$7*100),W23/W$7*100,0)</f>
        <v>8.0370229290436921</v>
      </c>
      <c r="Y23" s="33">
        <f>[1]MercLab!J91</f>
        <v>13.299938816689624</v>
      </c>
      <c r="Z23" s="26">
        <f>[1]MercLab!K91</f>
        <v>17641.235861781999</v>
      </c>
      <c r="AA23" s="33">
        <f t="shared" ref="AA23:AA34" si="9">IF(ISNUMBER(Z23/Z$7*100),Z23/Z$7*100,0)</f>
        <v>9.084611425459407</v>
      </c>
      <c r="AB23" s="33">
        <f>[1]MercLab!L91</f>
        <v>13.152290316279382</v>
      </c>
      <c r="AC23" s="33">
        <f t="shared" si="2"/>
        <v>5.9639990281847943</v>
      </c>
      <c r="AD23" s="33">
        <f>[1]MercLab!M91</f>
        <v>4.4881564753627758</v>
      </c>
    </row>
    <row r="24" spans="1:30" ht="12" customHeight="1">
      <c r="A24" s="168" t="s">
        <v>49</v>
      </c>
      <c r="B24" s="95">
        <f>[1]MercLab!C60</f>
        <v>348747.38894730678</v>
      </c>
      <c r="C24" s="93">
        <f t="shared" ref="C24:C32" si="10">IF(ISNUMBER(B24/B$7*100),B24/B$7*100,0)</f>
        <v>4.1975191555393279</v>
      </c>
      <c r="D24" s="93">
        <f>[1]MercLab!D60</f>
        <v>3.7007054976815192</v>
      </c>
      <c r="E24" s="95">
        <f>[1]MercLab!E60</f>
        <v>348747.38894730678</v>
      </c>
      <c r="F24" s="93">
        <f t="shared" ref="F24:F32" si="11">IF(ISNUMBER(E24/E$7*100),E24/E$7*100,0)</f>
        <v>5.3476632206301016</v>
      </c>
      <c r="G24" s="93">
        <f>[1]MercLab!F60</f>
        <v>3.7007054976815192</v>
      </c>
      <c r="H24" s="95">
        <f>[1]MercLab!G60</f>
        <v>25253.529058904012</v>
      </c>
      <c r="I24" s="93">
        <f t="shared" ref="I24:I32" si="12">IF(ISNUMBER(H24/H$7*100),H24/H$7*100,0)</f>
        <v>0.69091235804072504</v>
      </c>
      <c r="J24" s="93">
        <f>[1]MercLab!H60</f>
        <v>3.5920547313975422</v>
      </c>
      <c r="K24" s="95">
        <f>[1]MercLab!I60</f>
        <v>25253.529058904012</v>
      </c>
      <c r="L24" s="93">
        <f t="shared" ref="L24:L32" si="13">IF(ISNUMBER(K24/K$7*100),K24/K$7*100,0)</f>
        <v>0.72967873587842791</v>
      </c>
      <c r="M24" s="93">
        <f>[1]MercLab!J60</f>
        <v>3.5920547313975422</v>
      </c>
      <c r="N24" s="95">
        <f>[1]MercLab!K60</f>
        <v>0</v>
      </c>
      <c r="O24" s="93">
        <f t="shared" ref="O24:O32" si="14">IF(ISNUMBER(N24/N$7*100),N24/N$7*100,0)</f>
        <v>0</v>
      </c>
      <c r="P24" s="93">
        <f>[1]MercLab!L60</f>
        <v>0</v>
      </c>
      <c r="Q24" s="94">
        <f t="shared" ref="Q24:Q32" si="15">IF(ISNUMBER(N24/H24*100),N24/H24*100,0)</f>
        <v>0</v>
      </c>
      <c r="R24" s="93">
        <f>[1]MercLab!M60</f>
        <v>0</v>
      </c>
      <c r="S24" s="109" t="s">
        <v>80</v>
      </c>
      <c r="T24" s="26">
        <f>[1]MercLab!G92</f>
        <v>144942.55485894307</v>
      </c>
      <c r="U24" s="33">
        <f t="shared" si="7"/>
        <v>3.9654894222687163</v>
      </c>
      <c r="V24" s="33">
        <f>[1]MercLab!H92</f>
        <v>12.69214424442424</v>
      </c>
      <c r="W24" s="26">
        <f>[1]MercLab!I92</f>
        <v>136594.98964598993</v>
      </c>
      <c r="X24" s="33">
        <f t="shared" si="8"/>
        <v>3.9467933032144109</v>
      </c>
      <c r="Y24" s="33">
        <f>[1]MercLab!J92</f>
        <v>12.681862218029277</v>
      </c>
      <c r="Z24" s="26">
        <f>[1]MercLab!K92</f>
        <v>8347.565212952999</v>
      </c>
      <c r="AA24" s="33">
        <f t="shared" si="9"/>
        <v>4.2987003236348107</v>
      </c>
      <c r="AB24" s="33">
        <f>[1]MercLab!L92</f>
        <v>12.852517941968078</v>
      </c>
      <c r="AC24" s="33">
        <f t="shared" si="2"/>
        <v>5.7592231771247464</v>
      </c>
      <c r="AD24" s="33">
        <f>[1]MercLab!M92</f>
        <v>4.3508094798747505</v>
      </c>
    </row>
    <row r="25" spans="1:30">
      <c r="A25" s="168" t="s">
        <v>50</v>
      </c>
      <c r="B25" s="95">
        <f>[1]MercLab!C61</f>
        <v>613307.26032802474</v>
      </c>
      <c r="C25" s="93">
        <f t="shared" si="10"/>
        <v>7.3817584161101708</v>
      </c>
      <c r="D25" s="93">
        <f>[1]MercLab!D61</f>
        <v>5.7048878396773413</v>
      </c>
      <c r="E25" s="95">
        <f>[1]MercLab!E61</f>
        <v>613307.26032802474</v>
      </c>
      <c r="F25" s="93">
        <f t="shared" si="11"/>
        <v>9.4044021057807452</v>
      </c>
      <c r="G25" s="93">
        <f>[1]MercLab!F61</f>
        <v>5.7048878396773413</v>
      </c>
      <c r="H25" s="95">
        <f>[1]MercLab!G61</f>
        <v>124258.02984640804</v>
      </c>
      <c r="I25" s="93">
        <f t="shared" si="12"/>
        <v>3.3995806370835395</v>
      </c>
      <c r="J25" s="93">
        <f>[1]MercLab!H61</f>
        <v>5.5414632689913415</v>
      </c>
      <c r="K25" s="95">
        <f>[1]MercLab!I61</f>
        <v>121581.91210386207</v>
      </c>
      <c r="L25" s="93">
        <f t="shared" si="13"/>
        <v>3.5130034983505949</v>
      </c>
      <c r="M25" s="93">
        <f>[1]MercLab!J61</f>
        <v>5.5368529140777101</v>
      </c>
      <c r="N25" s="95">
        <f>[1]MercLab!K61</f>
        <v>2676.117742546</v>
      </c>
      <c r="O25" s="93">
        <f t="shared" si="14"/>
        <v>1.3781058203794259</v>
      </c>
      <c r="P25" s="93">
        <f>[1]MercLab!L61</f>
        <v>5.7443987907014735</v>
      </c>
      <c r="Q25" s="94">
        <f t="shared" si="15"/>
        <v>2.1536779118853535</v>
      </c>
      <c r="R25" s="93">
        <f>[1]MercLab!M61</f>
        <v>3.3237219216919862</v>
      </c>
      <c r="S25" s="109" t="s">
        <v>119</v>
      </c>
      <c r="T25" s="26">
        <f>[1]MercLab!G93</f>
        <v>95711.812598341057</v>
      </c>
      <c r="U25" s="33">
        <f t="shared" si="7"/>
        <v>2.6185834851210981</v>
      </c>
      <c r="V25" s="33">
        <f>[1]MercLab!H93</f>
        <v>11.615343837970688</v>
      </c>
      <c r="W25" s="26">
        <f>[1]MercLab!I93</f>
        <v>85186.496123823075</v>
      </c>
      <c r="X25" s="33">
        <f t="shared" si="8"/>
        <v>2.4613896402581235</v>
      </c>
      <c r="Y25" s="33">
        <f>[1]MercLab!J93</f>
        <v>11.549661105760521</v>
      </c>
      <c r="Z25" s="26">
        <f>[1]MercLab!K93</f>
        <v>10525.316474517998</v>
      </c>
      <c r="AA25" s="33">
        <f t="shared" si="9"/>
        <v>5.4201650638394456</v>
      </c>
      <c r="AB25" s="33">
        <f>[1]MercLab!L93</f>
        <v>12.145130778677032</v>
      </c>
      <c r="AC25" s="33">
        <f t="shared" si="2"/>
        <v>10.996883444980782</v>
      </c>
      <c r="AD25" s="33">
        <f>[1]MercLab!M93</f>
        <v>5.0839955222498521</v>
      </c>
    </row>
    <row r="26" spans="1:30">
      <c r="A26" s="168" t="s">
        <v>51</v>
      </c>
      <c r="B26" s="95">
        <f>[1]MercLab!C62</f>
        <v>829262.70346575312</v>
      </c>
      <c r="C26" s="93">
        <f t="shared" si="10"/>
        <v>9.9809953940551459</v>
      </c>
      <c r="D26" s="93">
        <f>[1]MercLab!D62</f>
        <v>7.6763927758991883</v>
      </c>
      <c r="E26" s="95">
        <f>[1]MercLab!E62</f>
        <v>829262.70346575312</v>
      </c>
      <c r="F26" s="93">
        <f t="shared" si="11"/>
        <v>12.715844763598023</v>
      </c>
      <c r="G26" s="93">
        <f>[1]MercLab!F62</f>
        <v>7.6763927758991883</v>
      </c>
      <c r="H26" s="95">
        <f>[1]MercLab!G62</f>
        <v>331568.30976014712</v>
      </c>
      <c r="I26" s="93">
        <f t="shared" si="12"/>
        <v>9.0713912583710368</v>
      </c>
      <c r="J26" s="93">
        <f>[1]MercLab!H62</f>
        <v>6.9746505669711176</v>
      </c>
      <c r="K26" s="95">
        <f>[1]MercLab!I62</f>
        <v>307945.2639161055</v>
      </c>
      <c r="L26" s="93">
        <f t="shared" si="13"/>
        <v>8.897810296926659</v>
      </c>
      <c r="M26" s="93">
        <f>[1]MercLab!J62</f>
        <v>6.8547733793206067</v>
      </c>
      <c r="N26" s="95">
        <f>[1]MercLab!K62</f>
        <v>23623.045844043005</v>
      </c>
      <c r="O26" s="93">
        <f t="shared" si="14"/>
        <v>12.165031625922968</v>
      </c>
      <c r="P26" s="93">
        <f>[1]MercLab!L62</f>
        <v>8.4849469656248946</v>
      </c>
      <c r="Q26" s="94">
        <f t="shared" si="15"/>
        <v>7.1246392217433741</v>
      </c>
      <c r="R26" s="93">
        <f>[1]MercLab!M62</f>
        <v>1.9221332030888885</v>
      </c>
      <c r="S26" s="109" t="s">
        <v>82</v>
      </c>
      <c r="T26" s="26">
        <f>[1]MercLab!G94</f>
        <v>598522.44792870071</v>
      </c>
      <c r="U26" s="33">
        <f t="shared" si="7"/>
        <v>16.375000692939686</v>
      </c>
      <c r="V26" s="33">
        <f>[1]MercLab!H94</f>
        <v>7.8586375883892874</v>
      </c>
      <c r="W26" s="26">
        <f>[1]MercLab!I94</f>
        <v>576606.76479405549</v>
      </c>
      <c r="X26" s="33">
        <f t="shared" si="8"/>
        <v>16.660550462175134</v>
      </c>
      <c r="Y26" s="33">
        <f>[1]MercLab!J94</f>
        <v>7.769602759447034</v>
      </c>
      <c r="Z26" s="26">
        <f>[1]MercLab!K94</f>
        <v>21915.683134643001</v>
      </c>
      <c r="AA26" s="33">
        <f t="shared" si="9"/>
        <v>11.285800323833692</v>
      </c>
      <c r="AB26" s="33">
        <f>[1]MercLab!L94</f>
        <v>10.044882821218174</v>
      </c>
      <c r="AC26" s="33">
        <f t="shared" si="2"/>
        <v>3.6616309397394096</v>
      </c>
      <c r="AD26" s="33">
        <f>[1]MercLab!M94</f>
        <v>2.6963511167673562</v>
      </c>
    </row>
    <row r="27" spans="1:30">
      <c r="A27" s="168" t="s">
        <v>52</v>
      </c>
      <c r="B27" s="95">
        <f>[1]MercLab!C63</f>
        <v>988555.26672109775</v>
      </c>
      <c r="C27" s="93">
        <f t="shared" si="10"/>
        <v>11.898238667524629</v>
      </c>
      <c r="D27" s="93">
        <f>[1]MercLab!D63</f>
        <v>9.0161360949672407</v>
      </c>
      <c r="E27" s="95">
        <f>[1]MercLab!E63</f>
        <v>988555.26672109775</v>
      </c>
      <c r="F27" s="93">
        <f t="shared" si="11"/>
        <v>15.158423572321972</v>
      </c>
      <c r="G27" s="93">
        <f>[1]MercLab!F63</f>
        <v>9.0161360949672407</v>
      </c>
      <c r="H27" s="95">
        <f>[1]MercLab!G63</f>
        <v>619227.07556682278</v>
      </c>
      <c r="I27" s="93">
        <f t="shared" si="12"/>
        <v>16.941459466699321</v>
      </c>
      <c r="J27" s="93">
        <f>[1]MercLab!H63</f>
        <v>8.769141695011486</v>
      </c>
      <c r="K27" s="95">
        <f>[1]MercLab!I63</f>
        <v>553914.4962540695</v>
      </c>
      <c r="L27" s="93">
        <f t="shared" si="13"/>
        <v>16.004877119101021</v>
      </c>
      <c r="M27" s="93">
        <f>[1]MercLab!J63</f>
        <v>8.6428017069705572</v>
      </c>
      <c r="N27" s="95">
        <f>[1]MercLab!K63</f>
        <v>65312.579312745896</v>
      </c>
      <c r="O27" s="93">
        <f t="shared" si="14"/>
        <v>33.63366426817106</v>
      </c>
      <c r="P27" s="93">
        <f>[1]MercLab!L63</f>
        <v>9.8165905309478525</v>
      </c>
      <c r="Q27" s="94">
        <f t="shared" si="15"/>
        <v>10.547435971361658</v>
      </c>
      <c r="R27" s="93">
        <f>[1]MercLab!M63</f>
        <v>3.052655494133913</v>
      </c>
      <c r="S27" s="109" t="s">
        <v>83</v>
      </c>
      <c r="T27" s="26">
        <f>[1]MercLab!G95</f>
        <v>1037975.288341011</v>
      </c>
      <c r="U27" s="33">
        <f t="shared" si="7"/>
        <v>28.398009338929732</v>
      </c>
      <c r="V27" s="33">
        <f>[1]MercLab!H95</f>
        <v>5.4035508074094292</v>
      </c>
      <c r="W27" s="26">
        <f>[1]MercLab!I95</f>
        <v>1026934.2621721118</v>
      </c>
      <c r="X27" s="33">
        <f t="shared" si="8"/>
        <v>29.67237143387646</v>
      </c>
      <c r="Y27" s="33">
        <f>[1]MercLab!J95</f>
        <v>5.3954615172575728</v>
      </c>
      <c r="Z27" s="26">
        <f>[1]MercLab!K95</f>
        <v>11041.026168898003</v>
      </c>
      <c r="AA27" s="33">
        <f t="shared" si="9"/>
        <v>5.6857372844305436</v>
      </c>
      <c r="AB27" s="33">
        <f>[1]MercLab!L95</f>
        <v>6.0939985124805212</v>
      </c>
      <c r="AC27" s="33">
        <f t="shared" si="2"/>
        <v>1.063707998920167</v>
      </c>
      <c r="AD27" s="33">
        <f>[1]MercLab!M95</f>
        <v>1.6585264935228163</v>
      </c>
    </row>
    <row r="28" spans="1:30">
      <c r="A28" s="168" t="s">
        <v>53</v>
      </c>
      <c r="B28" s="95">
        <f>[1]MercLab!C64</f>
        <v>627164.20312342653</v>
      </c>
      <c r="C28" s="93">
        <f t="shared" si="10"/>
        <v>7.5485404040599073</v>
      </c>
      <c r="D28" s="93">
        <f>[1]MercLab!D64</f>
        <v>8.6489256411755981</v>
      </c>
      <c r="E28" s="95">
        <f>[1]MercLab!E64</f>
        <v>627164.20312342653</v>
      </c>
      <c r="F28" s="93">
        <f t="shared" si="11"/>
        <v>9.6168833047397477</v>
      </c>
      <c r="G28" s="93">
        <f>[1]MercLab!F64</f>
        <v>8.6489256411755981</v>
      </c>
      <c r="H28" s="95">
        <f>[1]MercLab!G64</f>
        <v>441744.45563451294</v>
      </c>
      <c r="I28" s="93">
        <f t="shared" si="12"/>
        <v>12.085705042727346</v>
      </c>
      <c r="J28" s="93">
        <f>[1]MercLab!H64</f>
        <v>8.7556006895895191</v>
      </c>
      <c r="K28" s="95">
        <f>[1]MercLab!I64</f>
        <v>412387.82594579336</v>
      </c>
      <c r="L28" s="93">
        <f t="shared" si="13"/>
        <v>11.915587196779656</v>
      </c>
      <c r="M28" s="93">
        <f>[1]MercLab!J64</f>
        <v>8.6708263643187991</v>
      </c>
      <c r="N28" s="95">
        <f>[1]MercLab!K64</f>
        <v>29356.629688720994</v>
      </c>
      <c r="O28" s="93">
        <f t="shared" si="14"/>
        <v>15.117624160385551</v>
      </c>
      <c r="P28" s="93">
        <f>[1]MercLab!L64</f>
        <v>9.948950984109862</v>
      </c>
      <c r="Q28" s="94">
        <f t="shared" si="15"/>
        <v>6.6456136153545415</v>
      </c>
      <c r="R28" s="93">
        <f>[1]MercLab!M64</f>
        <v>3.3385595065221199</v>
      </c>
      <c r="S28" s="109" t="s">
        <v>84</v>
      </c>
      <c r="T28" s="26">
        <f>[1]MercLab!G96</f>
        <v>110058.26581448608</v>
      </c>
      <c r="U28" s="33">
        <f t="shared" si="7"/>
        <v>3.0110886988663759</v>
      </c>
      <c r="V28" s="33">
        <f>[1]MercLab!H96</f>
        <v>6.9856201594865208</v>
      </c>
      <c r="W28" s="26">
        <f>[1]MercLab!I96</f>
        <v>105638.8439927141</v>
      </c>
      <c r="X28" s="33">
        <f t="shared" si="8"/>
        <v>3.0523424256652154</v>
      </c>
      <c r="Y28" s="33">
        <f>[1]MercLab!J96</f>
        <v>6.9864868445948574</v>
      </c>
      <c r="Z28" s="26">
        <f>[1]MercLab!K96</f>
        <v>4419.4218217719999</v>
      </c>
      <c r="AA28" s="33">
        <f t="shared" si="9"/>
        <v>2.275845654497076</v>
      </c>
      <c r="AB28" s="33">
        <f>[1]MercLab!L96</f>
        <v>6.9656288725788356</v>
      </c>
      <c r="AC28" s="33">
        <f t="shared" si="2"/>
        <v>4.0155292190605349</v>
      </c>
      <c r="AD28" s="33">
        <f>[1]MercLab!M96</f>
        <v>2.5028637563809761</v>
      </c>
    </row>
    <row r="29" spans="1:30">
      <c r="A29" s="168" t="s">
        <v>65</v>
      </c>
      <c r="B29" s="95">
        <f>[1]MercLab!C65</f>
        <v>661126.82304225385</v>
      </c>
      <c r="C29" s="93">
        <f t="shared" si="10"/>
        <v>7.9573140671743241</v>
      </c>
      <c r="D29" s="93">
        <f>[1]MercLab!D65</f>
        <v>7.919754562221005</v>
      </c>
      <c r="E29" s="95">
        <f>[1]MercLab!E65</f>
        <v>661126.82304225385</v>
      </c>
      <c r="F29" s="93">
        <f t="shared" si="11"/>
        <v>10.137663270904868</v>
      </c>
      <c r="G29" s="93">
        <f>[1]MercLab!F65</f>
        <v>7.919754562221005</v>
      </c>
      <c r="H29" s="95">
        <f>[1]MercLab!G65</f>
        <v>510698.5168333624</v>
      </c>
      <c r="I29" s="93">
        <f t="shared" si="12"/>
        <v>13.972222087860251</v>
      </c>
      <c r="J29" s="93">
        <f>[1]MercLab!H65</f>
        <v>8.0352464269113071</v>
      </c>
      <c r="K29" s="95">
        <f>[1]MercLab!I65</f>
        <v>482450.628659832</v>
      </c>
      <c r="L29" s="93">
        <f t="shared" si="13"/>
        <v>13.939990882982636</v>
      </c>
      <c r="M29" s="93">
        <f>[1]MercLab!J65</f>
        <v>8.001183807941576</v>
      </c>
      <c r="N29" s="95">
        <f>[1]MercLab!K65</f>
        <v>28247.888173530999</v>
      </c>
      <c r="O29" s="93">
        <f t="shared" si="14"/>
        <v>14.546661563677842</v>
      </c>
      <c r="P29" s="93">
        <f>[1]MercLab!L65</f>
        <v>8.5883169553104395</v>
      </c>
      <c r="Q29" s="94">
        <f t="shared" si="15"/>
        <v>5.5312258098349059</v>
      </c>
      <c r="R29" s="93">
        <f>[1]MercLab!M65</f>
        <v>3.0038089061150308</v>
      </c>
      <c r="S29" s="109" t="s">
        <v>95</v>
      </c>
      <c r="T29" s="26">
        <f>[1]MercLab!G97</f>
        <v>544480.9817325162</v>
      </c>
      <c r="U29" s="33">
        <f t="shared" si="7"/>
        <v>14.896477958374824</v>
      </c>
      <c r="V29" s="33">
        <f>[1]MercLab!H97</f>
        <v>7.445933305784572</v>
      </c>
      <c r="W29" s="26">
        <f>[1]MercLab!I97</f>
        <v>504944.54170707316</v>
      </c>
      <c r="X29" s="33">
        <f t="shared" si="8"/>
        <v>14.589932916786546</v>
      </c>
      <c r="Y29" s="33">
        <f>[1]MercLab!J97</f>
        <v>7.4450244627477336</v>
      </c>
      <c r="Z29" s="26">
        <f>[1]MercLab!K97</f>
        <v>39536.440025439937</v>
      </c>
      <c r="AA29" s="33">
        <f t="shared" si="9"/>
        <v>20.359865804822419</v>
      </c>
      <c r="AB29" s="33">
        <f>[1]MercLab!L97</f>
        <v>7.4574020799481842</v>
      </c>
      <c r="AC29" s="33">
        <f t="shared" si="2"/>
        <v>7.2613078053959947</v>
      </c>
      <c r="AD29" s="33">
        <f>[1]MercLab!M97</f>
        <v>2.0765847470003109</v>
      </c>
    </row>
    <row r="30" spans="1:30">
      <c r="A30" s="168" t="s">
        <v>66</v>
      </c>
      <c r="B30" s="95">
        <f>[1]MercLab!C66</f>
        <v>823677.24532577465</v>
      </c>
      <c r="C30" s="93">
        <f t="shared" si="10"/>
        <v>9.9137688906373249</v>
      </c>
      <c r="D30" s="93">
        <f>[1]MercLab!D66</f>
        <v>7.3878193624092452</v>
      </c>
      <c r="E30" s="95">
        <f>[1]MercLab!E66</f>
        <v>823677.24532577465</v>
      </c>
      <c r="F30" s="93">
        <f t="shared" si="11"/>
        <v>12.630197816804554</v>
      </c>
      <c r="G30" s="93">
        <f>[1]MercLab!F66</f>
        <v>7.3878193624092452</v>
      </c>
      <c r="H30" s="95">
        <f>[1]MercLab!G66</f>
        <v>631285.48286832566</v>
      </c>
      <c r="I30" s="93">
        <f t="shared" si="12"/>
        <v>17.271365936542171</v>
      </c>
      <c r="J30" s="93">
        <f>[1]MercLab!H66</f>
        <v>7.6457849228526777</v>
      </c>
      <c r="K30" s="95">
        <f>[1]MercLab!I66</f>
        <v>606077.87386340776</v>
      </c>
      <c r="L30" s="93">
        <f t="shared" si="13"/>
        <v>17.512092500537417</v>
      </c>
      <c r="M30" s="93">
        <f>[1]MercLab!J66</f>
        <v>7.5242650689895854</v>
      </c>
      <c r="N30" s="95">
        <f>[1]MercLab!K66</f>
        <v>25207.609004915001</v>
      </c>
      <c r="O30" s="93">
        <f t="shared" si="14"/>
        <v>12.981025511408365</v>
      </c>
      <c r="P30" s="93">
        <f>[1]MercLab!L66</f>
        <v>10.383653509639045</v>
      </c>
      <c r="Q30" s="94">
        <f t="shared" si="15"/>
        <v>3.9930601429928396</v>
      </c>
      <c r="R30" s="93">
        <f>[1]MercLab!M66</f>
        <v>2.7457044134767679</v>
      </c>
      <c r="S30" s="109" t="s">
        <v>85</v>
      </c>
      <c r="T30" s="26">
        <f>[1]MercLab!G98</f>
        <v>174688.61159302678</v>
      </c>
      <c r="U30" s="33">
        <f t="shared" si="7"/>
        <v>4.7793130329261215</v>
      </c>
      <c r="V30" s="33">
        <f>[1]MercLab!H98</f>
        <v>6.147492299992491</v>
      </c>
      <c r="W30" s="26">
        <f>[1]MercLab!I98</f>
        <v>171810.24858243283</v>
      </c>
      <c r="X30" s="33">
        <f t="shared" si="8"/>
        <v>4.9643075510028885</v>
      </c>
      <c r="Y30" s="33">
        <f>[1]MercLab!J98</f>
        <v>6.1479536626711004</v>
      </c>
      <c r="Z30" s="26">
        <f>[1]MercLab!K98</f>
        <v>2878.3630105939992</v>
      </c>
      <c r="AA30" s="33">
        <f t="shared" si="9"/>
        <v>1.4822549677095358</v>
      </c>
      <c r="AB30" s="33">
        <f>[1]MercLab!L98</f>
        <v>6.1234712628712726</v>
      </c>
      <c r="AC30" s="33">
        <f t="shared" si="2"/>
        <v>1.6477107376064906</v>
      </c>
      <c r="AD30" s="33">
        <f>[1]MercLab!M98</f>
        <v>3.2225324291920794</v>
      </c>
    </row>
    <row r="31" spans="1:30">
      <c r="A31" s="168" t="s">
        <v>67</v>
      </c>
      <c r="B31" s="95">
        <f>[1]MercLab!C67</f>
        <v>912982.61041370733</v>
      </c>
      <c r="C31" s="93">
        <f t="shared" si="10"/>
        <v>10.988647133541301</v>
      </c>
      <c r="D31" s="93">
        <f>[1]MercLab!D67</f>
        <v>7.1960522911724265</v>
      </c>
      <c r="E31" s="95">
        <f>[1]MercLab!E67</f>
        <v>912982.61041370733</v>
      </c>
      <c r="F31" s="93">
        <f t="shared" si="11"/>
        <v>13.999598797059171</v>
      </c>
      <c r="G31" s="93">
        <f>[1]MercLab!F67</f>
        <v>7.1960522911724265</v>
      </c>
      <c r="H31" s="95">
        <f>[1]MercLab!G67</f>
        <v>648094.80076168966</v>
      </c>
      <c r="I31" s="93">
        <f t="shared" si="12"/>
        <v>17.731252768029016</v>
      </c>
      <c r="J31" s="93">
        <f>[1]MercLab!H67</f>
        <v>7.5788938765438987</v>
      </c>
      <c r="K31" s="95">
        <f>[1]MercLab!I67</f>
        <v>631802.61218719627</v>
      </c>
      <c r="L31" s="93">
        <f t="shared" si="13"/>
        <v>18.255386417879514</v>
      </c>
      <c r="M31" s="93">
        <f>[1]MercLab!J67</f>
        <v>7.5532134371056614</v>
      </c>
      <c r="N31" s="95">
        <f>[1]MercLab!K67</f>
        <v>16292.188574491</v>
      </c>
      <c r="O31" s="93">
        <f t="shared" si="14"/>
        <v>8.3898998703489553</v>
      </c>
      <c r="P31" s="93">
        <f>[1]MercLab!L67</f>
        <v>8.5148221836767064</v>
      </c>
      <c r="Q31" s="94">
        <f t="shared" si="15"/>
        <v>2.5138588606702594</v>
      </c>
      <c r="R31" s="93">
        <f>[1]MercLab!M67</f>
        <v>4.2576270932646603</v>
      </c>
      <c r="S31" s="109" t="s">
        <v>86</v>
      </c>
      <c r="T31" s="26">
        <f>[1]MercLab!G99</f>
        <v>81394.087566543967</v>
      </c>
      <c r="U31" s="33">
        <f t="shared" si="7"/>
        <v>2.2268642469732809</v>
      </c>
      <c r="V31" s="33">
        <f>[1]MercLab!H99</f>
        <v>7.694814329890022</v>
      </c>
      <c r="W31" s="26">
        <f>[1]MercLab!I99</f>
        <v>73674.908520267898</v>
      </c>
      <c r="X31" s="33">
        <f t="shared" si="8"/>
        <v>2.1287723386951054</v>
      </c>
      <c r="Y31" s="33">
        <f>[1]MercLab!J99</f>
        <v>7.58313290311452</v>
      </c>
      <c r="Z31" s="26">
        <f>[1]MercLab!K99</f>
        <v>7719.179046276</v>
      </c>
      <c r="AA31" s="33">
        <f t="shared" si="9"/>
        <v>3.9751037120299668</v>
      </c>
      <c r="AB31" s="33">
        <f>[1]MercLab!L99</f>
        <v>8.7439885390162448</v>
      </c>
      <c r="AC31" s="33">
        <f t="shared" si="2"/>
        <v>9.4837097841598919</v>
      </c>
      <c r="AD31" s="33">
        <f>[1]MercLab!M99</f>
        <v>2.1489773850242373</v>
      </c>
    </row>
    <row r="32" spans="1:30">
      <c r="A32" s="168" t="s">
        <v>121</v>
      </c>
      <c r="B32" s="95">
        <f>[1]MercLab!C68</f>
        <v>716667.74740831379</v>
      </c>
      <c r="C32" s="93">
        <f t="shared" si="10"/>
        <v>8.6258039292679509</v>
      </c>
      <c r="D32" s="93">
        <f>[1]MercLab!D68</f>
        <v>5.6493756353164137</v>
      </c>
      <c r="E32" s="95">
        <f>[1]MercLab!E68</f>
        <v>716667.74740831379</v>
      </c>
      <c r="F32" s="93">
        <f t="shared" si="11"/>
        <v>10.989323148183701</v>
      </c>
      <c r="G32" s="93">
        <f>[1]MercLab!F68</f>
        <v>5.6493756353164137</v>
      </c>
      <c r="H32" s="95">
        <f>[1]MercLab!G68</f>
        <v>322968.56364578241</v>
      </c>
      <c r="I32" s="93">
        <f t="shared" si="12"/>
        <v>8.8361104446452288</v>
      </c>
      <c r="J32" s="93">
        <f>[1]MercLab!H68</f>
        <v>5.492503716283041</v>
      </c>
      <c r="K32" s="95">
        <f>[1]MercLab!I68</f>
        <v>319496.50500972179</v>
      </c>
      <c r="L32" s="93">
        <f t="shared" si="13"/>
        <v>9.2315733515617904</v>
      </c>
      <c r="M32" s="93">
        <f>[1]MercLab!J68</f>
        <v>5.486935865981013</v>
      </c>
      <c r="N32" s="95">
        <f>[1]MercLab!K68</f>
        <v>3472.0586360609996</v>
      </c>
      <c r="O32" s="93">
        <f t="shared" si="14"/>
        <v>1.7879871797053661</v>
      </c>
      <c r="P32" s="93">
        <f>[1]MercLab!L68</f>
        <v>5.9131287755714323</v>
      </c>
      <c r="Q32" s="94">
        <f t="shared" si="15"/>
        <v>1.0750453842526293</v>
      </c>
      <c r="R32" s="93">
        <f>[1]MercLab!M68</f>
        <v>2.9464714912365833</v>
      </c>
      <c r="S32" s="109" t="s">
        <v>94</v>
      </c>
      <c r="T32" s="26">
        <f>[1]MercLab!G100</f>
        <v>496004.75992350886</v>
      </c>
      <c r="U32" s="33">
        <f t="shared" si="7"/>
        <v>13.570214977828845</v>
      </c>
      <c r="V32" s="33">
        <f>[1]MercLab!H100</f>
        <v>6.719749259016778</v>
      </c>
      <c r="W32" s="26">
        <f>[1]MercLab!I100</f>
        <v>468182.96242205886</v>
      </c>
      <c r="X32" s="33">
        <f t="shared" si="8"/>
        <v>13.527739088786653</v>
      </c>
      <c r="Y32" s="33">
        <f>[1]MercLab!J100</f>
        <v>6.6913800706214328</v>
      </c>
      <c r="Z32" s="26">
        <f>[1]MercLab!K100</f>
        <v>27821.797501450994</v>
      </c>
      <c r="AA32" s="33">
        <f t="shared" si="9"/>
        <v>14.327239964296274</v>
      </c>
      <c r="AB32" s="33">
        <f>[1]MercLab!L100</f>
        <v>7.1837730890049611</v>
      </c>
      <c r="AC32" s="33">
        <f t="shared" si="2"/>
        <v>5.6091795380636107</v>
      </c>
      <c r="AD32" s="33">
        <f>[1]MercLab!M100</f>
        <v>2.7072392451589709</v>
      </c>
    </row>
    <row r="33" spans="1:30">
      <c r="A33" s="168"/>
      <c r="B33" s="107"/>
      <c r="C33" s="98"/>
      <c r="D33" s="98"/>
      <c r="E33" s="107"/>
      <c r="F33" s="98"/>
      <c r="G33" s="98"/>
      <c r="H33" s="107"/>
      <c r="I33" s="98"/>
      <c r="J33" s="98"/>
      <c r="K33" s="107"/>
      <c r="L33" s="98"/>
      <c r="M33" s="98"/>
      <c r="N33" s="107"/>
      <c r="O33" s="98"/>
      <c r="P33" s="98"/>
      <c r="Q33" s="98"/>
      <c r="R33" s="98"/>
      <c r="S33" s="109" t="s">
        <v>79</v>
      </c>
      <c r="T33" s="26">
        <f>[1]MercLab!G101</f>
        <v>36768.610237331959</v>
      </c>
      <c r="U33" s="33">
        <f t="shared" si="7"/>
        <v>1.0059539457515281</v>
      </c>
      <c r="V33" s="33">
        <f>[1]MercLab!H101</f>
        <v>8.1130181084011674</v>
      </c>
      <c r="W33" s="26">
        <f>[1]MercLab!I101</f>
        <v>33182.446785387001</v>
      </c>
      <c r="X33" s="33">
        <f t="shared" si="8"/>
        <v>0.95877791049474803</v>
      </c>
      <c r="Y33" s="33">
        <f>[1]MercLab!J101</f>
        <v>7.8875162850074618</v>
      </c>
      <c r="Z33" s="26">
        <f>[1]MercLab!K101</f>
        <v>3586.1634519449999</v>
      </c>
      <c r="AA33" s="33">
        <f t="shared" si="9"/>
        <v>1.8467471170590424</v>
      </c>
      <c r="AB33" s="33">
        <f>[1]MercLab!L101</f>
        <v>10.105406890332894</v>
      </c>
      <c r="AC33" s="33">
        <f t="shared" si="2"/>
        <v>9.7533288008364565</v>
      </c>
      <c r="AD33" s="33">
        <f>[1]MercLab!M101</f>
        <v>1.3850277714243757</v>
      </c>
    </row>
    <row r="34" spans="1:30">
      <c r="A34" s="171" t="s">
        <v>15</v>
      </c>
      <c r="B34" s="105"/>
      <c r="C34" s="91"/>
      <c r="D34" s="91"/>
      <c r="E34" s="105"/>
      <c r="F34" s="91"/>
      <c r="G34" s="91"/>
      <c r="H34" s="105"/>
      <c r="I34" s="91"/>
      <c r="J34" s="91"/>
      <c r="K34" s="105"/>
      <c r="L34" s="91"/>
      <c r="M34" s="91"/>
      <c r="N34" s="105"/>
      <c r="O34" s="91"/>
      <c r="P34" s="91"/>
      <c r="Q34" s="91"/>
      <c r="R34" s="91"/>
      <c r="S34" s="109" t="s">
        <v>122</v>
      </c>
      <c r="T34" s="26">
        <f>[1]MercLab!G102</f>
        <v>38755.925266781946</v>
      </c>
      <c r="U34" s="33">
        <f t="shared" si="7"/>
        <v>1.0603249807844692</v>
      </c>
      <c r="V34" s="33">
        <f>[1]MercLab!H102</f>
        <v>10.353920141096966</v>
      </c>
      <c r="W34" s="26">
        <f>[1]MercLab!I102</f>
        <v>0</v>
      </c>
      <c r="X34" s="33">
        <f t="shared" si="8"/>
        <v>0</v>
      </c>
      <c r="Y34" s="33">
        <f>[1]MercLab!J102</f>
        <v>0</v>
      </c>
      <c r="Z34" s="26">
        <f>[1]MercLab!K102</f>
        <v>38755.925266781946</v>
      </c>
      <c r="AA34" s="33">
        <f t="shared" si="9"/>
        <v>19.95792835838731</v>
      </c>
      <c r="AB34" s="33">
        <f>[1]MercLab!L102</f>
        <v>10.353920141096966</v>
      </c>
      <c r="AC34" s="33">
        <f t="shared" si="2"/>
        <v>100</v>
      </c>
      <c r="AD34" s="33">
        <f>[1]MercLab!M102</f>
        <v>3.4909232500957783</v>
      </c>
    </row>
    <row r="35" spans="1:30">
      <c r="A35" s="168" t="s">
        <v>72</v>
      </c>
      <c r="B35" s="95">
        <f>[1]MercLab!C70</f>
        <v>3975214.9551106966</v>
      </c>
      <c r="C35" s="93">
        <f>IF(ISNUMBER(B35/B$7*100),B35/B$7*100,0)</f>
        <v>47.845636842845863</v>
      </c>
      <c r="D35" s="93">
        <f>[1]MercLab!D70</f>
        <v>6.4748275133521256</v>
      </c>
      <c r="E35" s="95">
        <f>[1]MercLab!E70</f>
        <v>3059715.122057057</v>
      </c>
      <c r="F35" s="93">
        <f>IF(ISNUMBER(E35/E$7*100),E35/E$7*100,0)</f>
        <v>46.917415133113707</v>
      </c>
      <c r="G35" s="93">
        <f>[1]MercLab!F70</f>
        <v>7.1277162984654705</v>
      </c>
      <c r="H35" s="95">
        <f>[1]MercLab!G70</f>
        <v>2251283.1810982185</v>
      </c>
      <c r="I35" s="93">
        <f>IF(ISNUMBER(H35/H$7*100),H35/H$7*100,0)</f>
        <v>61.592950737377059</v>
      </c>
      <c r="J35" s="93">
        <f>[1]MercLab!H70</f>
        <v>7.2775081062973923</v>
      </c>
      <c r="K35" s="95">
        <f>[1]MercLab!I70</f>
        <v>2151008.0174051463</v>
      </c>
      <c r="L35" s="93">
        <f>IF(ISNUMBER(K35/K$7*100),K35/K$7*100,0)</f>
        <v>62.151503947966148</v>
      </c>
      <c r="M35" s="93">
        <f>[1]MercLab!J70</f>
        <v>7.195418607829966</v>
      </c>
      <c r="N35" s="95">
        <f>[1]MercLab!K70</f>
        <v>100275.16369308505</v>
      </c>
      <c r="O35" s="93">
        <f>IF(ISNUMBER(N35/N$7*100),N35/N$7*100,0)</f>
        <v>51.638156471198251</v>
      </c>
      <c r="P35" s="93">
        <f>[1]MercLab!L70</f>
        <v>8.9107137892000328</v>
      </c>
      <c r="Q35" s="94">
        <f>IF(ISNUMBER(N35/H35*100),N35/H35*100,0)</f>
        <v>4.4541337373723424</v>
      </c>
      <c r="R35" s="93">
        <f>[1]MercLab!M70</f>
        <v>2.669164055154392</v>
      </c>
      <c r="S35" s="56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</row>
    <row r="36" spans="1:30">
      <c r="A36" s="168" t="s">
        <v>4</v>
      </c>
      <c r="B36" s="95">
        <f>[1]MercLab!C71</f>
        <v>4333201.8983817762</v>
      </c>
      <c r="C36" s="93">
        <f>IF(ISNUMBER(B36/B$7*100),B36/B$7*100,0)</f>
        <v>52.154363157182139</v>
      </c>
      <c r="D36" s="93">
        <f>[1]MercLab!D71</f>
        <v>6.8915960763280095</v>
      </c>
      <c r="E36" s="95">
        <f>[1]MercLab!E71</f>
        <v>3461776.1267185626</v>
      </c>
      <c r="F36" s="93">
        <f>IF(ISNUMBER(E36/E$7*100),E36/E$7*100,0)</f>
        <v>53.082584866908576</v>
      </c>
      <c r="G36" s="93">
        <f>[1]MercLab!F71</f>
        <v>7.4902881357381332</v>
      </c>
      <c r="H36" s="95">
        <f>[1]MercLab!G71</f>
        <v>1403815.5828779605</v>
      </c>
      <c r="I36" s="93">
        <f>IF(ISNUMBER(H36/H$7*100),H36/H$7*100,0)</f>
        <v>38.407049262627702</v>
      </c>
      <c r="J36" s="93">
        <f>[1]MercLab!H71</f>
        <v>8.4316343349436131</v>
      </c>
      <c r="K36" s="95">
        <f>[1]MercLab!I71</f>
        <v>1309902.6295939824</v>
      </c>
      <c r="L36" s="93">
        <f>IF(ISNUMBER(K36/K$7*100),K36/K$7*100,0)</f>
        <v>37.848496052038406</v>
      </c>
      <c r="M36" s="93">
        <f>[1]MercLab!J71</f>
        <v>8.3257679524382873</v>
      </c>
      <c r="N36" s="95">
        <f>[1]MercLab!K71</f>
        <v>93912.953283969007</v>
      </c>
      <c r="O36" s="93">
        <f>IF(ISNUMBER(N36/N$7*100),N36/N$7*100,0)</f>
        <v>48.361843528801366</v>
      </c>
      <c r="P36" s="93">
        <f>[1]MercLab!L71</f>
        <v>9.8077286232230811</v>
      </c>
      <c r="Q36" s="94">
        <f>IF(ISNUMBER(N36/H36*100),N36/H36*100,0)</f>
        <v>6.6898355047062648</v>
      </c>
      <c r="R36" s="93">
        <f>[1]MercLab!M71</f>
        <v>3.337032856119218</v>
      </c>
      <c r="S36" s="2" t="str">
        <f>'C01'!A46</f>
        <v>Fuente: Instituto Nacional de Estadística (INE). Encuesta Permanente de Hogares de Propósitos Múltiples, Junio 2014.</v>
      </c>
    </row>
    <row r="37" spans="1:30">
      <c r="A37" s="168"/>
      <c r="B37" s="107"/>
      <c r="C37" s="93"/>
      <c r="D37" s="93"/>
      <c r="E37" s="107"/>
      <c r="F37" s="93"/>
      <c r="G37" s="93"/>
      <c r="H37" s="107"/>
      <c r="I37" s="93"/>
      <c r="J37" s="93"/>
      <c r="K37" s="107"/>
      <c r="L37" s="93"/>
      <c r="M37" s="93"/>
      <c r="N37" s="107"/>
      <c r="O37" s="93"/>
      <c r="P37" s="93"/>
      <c r="Q37" s="93"/>
      <c r="R37" s="93"/>
      <c r="S37" s="14" t="str">
        <f>A46</f>
        <v>(Promedio de salarios mínimos por rama)</v>
      </c>
    </row>
    <row r="38" spans="1:30">
      <c r="A38" s="171" t="s">
        <v>16</v>
      </c>
      <c r="B38" s="105"/>
      <c r="C38" s="91"/>
      <c r="D38" s="91"/>
      <c r="E38" s="105"/>
      <c r="F38" s="91"/>
      <c r="G38" s="91"/>
      <c r="H38" s="105"/>
      <c r="I38" s="91"/>
      <c r="J38" s="91"/>
      <c r="K38" s="105"/>
      <c r="L38" s="91"/>
      <c r="M38" s="91"/>
      <c r="N38" s="105"/>
      <c r="O38" s="91"/>
      <c r="P38" s="91"/>
      <c r="Q38" s="91"/>
      <c r="R38" s="91"/>
      <c r="S38" s="2" t="s">
        <v>97</v>
      </c>
    </row>
    <row r="39" spans="1:30">
      <c r="A39" s="168" t="s">
        <v>46</v>
      </c>
      <c r="B39" s="95">
        <f>[1]MercLab!C73</f>
        <v>1144936.1961377091</v>
      </c>
      <c r="C39" s="95">
        <f>IF(ISNUMBER(B39/B$7*100),B39/B$7*100,0)</f>
        <v>13.780437552994847</v>
      </c>
      <c r="D39" s="95">
        <f>[1]MercLab!D73</f>
        <v>5.3819694722576896</v>
      </c>
      <c r="E39" s="95">
        <f>[1]MercLab!E73</f>
        <v>1134769.5899262754</v>
      </c>
      <c r="F39" s="95">
        <f>IF(ISNUMBER(E39/E$7*100),E39/E$7*100,0)</f>
        <v>17.400461744690311</v>
      </c>
      <c r="G39" s="95">
        <f>[1]MercLab!F73</f>
        <v>5.4210416041919416</v>
      </c>
      <c r="H39" s="95">
        <f>[1]MercLab!G73</f>
        <v>1063065.2707595623</v>
      </c>
      <c r="I39" s="93">
        <f>IF(ISNUMBER(H39/H$7*100),H39/H$7*100,0)</f>
        <v>29.084447217594832</v>
      </c>
      <c r="J39" s="93">
        <f>[1]MercLab!H73</f>
        <v>5.4402140033237352</v>
      </c>
      <c r="K39" s="95">
        <f>[1]MercLab!I73</f>
        <v>1049029.2368579744</v>
      </c>
      <c r="L39" s="93">
        <f>IF(ISNUMBER(K39/K$7*100),K39/K$7*100,0)</f>
        <v>30.310786491052866</v>
      </c>
      <c r="M39" s="93">
        <f>[1]MercLab!J73</f>
        <v>5.4211386149692995</v>
      </c>
      <c r="N39" s="95">
        <f>[1]MercLab!K73</f>
        <v>14036.033901586003</v>
      </c>
      <c r="O39" s="93">
        <f>IF(ISNUMBER(N39/N$7*100),N39/N$7*100,0)</f>
        <v>7.2280601512009586</v>
      </c>
      <c r="P39" s="93">
        <f>[1]MercLab!L73</f>
        <v>6.7578803087406696</v>
      </c>
      <c r="Q39" s="94">
        <f t="shared" ref="Q39:Q43" si="16">IF(ISNUMBER(N39/H39*100),N39/H39*100,0)</f>
        <v>1.3203360402844528</v>
      </c>
      <c r="R39" s="93">
        <f>[1]MercLab!M73</f>
        <v>2.0266152048310935</v>
      </c>
      <c r="S39" s="2" t="s">
        <v>98</v>
      </c>
    </row>
    <row r="40" spans="1:30">
      <c r="A40" s="168" t="s">
        <v>47</v>
      </c>
      <c r="B40" s="95">
        <f>[1]MercLab!C74</f>
        <v>599014.24430339469</v>
      </c>
      <c r="C40" s="95">
        <f>IF(ISNUMBER(B40/B$7*100),B40/B$7*100,0)</f>
        <v>7.2097278562974916</v>
      </c>
      <c r="D40" s="95">
        <f>[1]MercLab!D74</f>
        <v>7.7346472690494075</v>
      </c>
      <c r="E40" s="95">
        <f>[1]MercLab!E74</f>
        <v>597397.28704809258</v>
      </c>
      <c r="F40" s="95">
        <f>IF(ISNUMBER(E40/E$7*100),E40/E$7*100,0)</f>
        <v>9.1604399095127871</v>
      </c>
      <c r="G40" s="95">
        <f>[1]MercLab!F74</f>
        <v>7.7497751247262023</v>
      </c>
      <c r="H40" s="95">
        <f>[1]MercLab!G74</f>
        <v>562072.92557643843</v>
      </c>
      <c r="I40" s="93">
        <f>IF(ISNUMBER(H40/H$7*100),H40/H$7*100,0)</f>
        <v>15.377776685985287</v>
      </c>
      <c r="J40" s="93">
        <f>[1]MercLab!H74</f>
        <v>7.7395857942901634</v>
      </c>
      <c r="K40" s="95">
        <f>[1]MercLab!I74</f>
        <v>535864.41843678767</v>
      </c>
      <c r="L40" s="93">
        <f>IF(ISNUMBER(K40/K$7*100),K40/K$7*100,0)</f>
        <v>15.48333583536596</v>
      </c>
      <c r="M40" s="93">
        <f>[1]MercLab!J74</f>
        <v>7.7427276826141211</v>
      </c>
      <c r="N40" s="95">
        <f>[1]MercLab!K74</f>
        <v>26208.507139647001</v>
      </c>
      <c r="O40" s="93">
        <f>IF(ISNUMBER(N40/N$7*100),N40/N$7*100,0)</f>
        <v>13.496452588159032</v>
      </c>
      <c r="P40" s="93">
        <f>[1]MercLab!L74</f>
        <v>7.6785825050684524</v>
      </c>
      <c r="Q40" s="94">
        <f t="shared" si="16"/>
        <v>4.6628303814435919</v>
      </c>
      <c r="R40" s="93">
        <f>[1]MercLab!M74</f>
        <v>2.943008857783235</v>
      </c>
      <c r="S40" s="2" t="s">
        <v>99</v>
      </c>
      <c r="T40" s="88"/>
    </row>
    <row r="41" spans="1:30">
      <c r="A41" s="168" t="s">
        <v>68</v>
      </c>
      <c r="B41" s="211">
        <f>[1]MercLab!C75</f>
        <v>2111142.0549983471</v>
      </c>
      <c r="C41" s="212">
        <f>IF(ISNUMBER(B41/B$7*100),B41/B$7*100,0)</f>
        <v>25.40967903062678</v>
      </c>
      <c r="D41" s="212">
        <f>[1]MercLab!D75</f>
        <v>8.7240061832605473</v>
      </c>
      <c r="E41" s="211">
        <f>[1]MercLab!E75</f>
        <v>2107334.3829864538</v>
      </c>
      <c r="F41" s="212">
        <f>IF(ISNUMBER(E41/E$7*100),E41/E$7*100,0)</f>
        <v>32.313688734652004</v>
      </c>
      <c r="G41" s="212">
        <f>[1]MercLab!F75</f>
        <v>8.7377306276647566</v>
      </c>
      <c r="H41" s="95">
        <f>[1]MercLab!G75</f>
        <v>1983310.34395726</v>
      </c>
      <c r="I41" s="93">
        <f>IF(ISNUMBER(H41/H$7*100),H41/H$7*100,0)</f>
        <v>54.261470675003629</v>
      </c>
      <c r="J41" s="93">
        <f>[1]MercLab!H75</f>
        <v>8.7352321523272654</v>
      </c>
      <c r="K41" s="95">
        <f>[1]MercLab!I75</f>
        <v>1868818.8885440687</v>
      </c>
      <c r="L41" s="93">
        <f>IF(ISNUMBER(K41/K$7*100),K41/K$7*100,0)</f>
        <v>53.997894749596064</v>
      </c>
      <c r="M41" s="93">
        <f>[1]MercLab!J75</f>
        <v>8.6770863166531544</v>
      </c>
      <c r="N41" s="95">
        <f>[1]MercLab!K75</f>
        <v>114491.45541319397</v>
      </c>
      <c r="O41" s="93">
        <f>IF(ISNUMBER(N41/N$7*100),N41/N$7*100,0)</f>
        <v>58.959043012257148</v>
      </c>
      <c r="P41" s="93">
        <f>[1]MercLab!L75</f>
        <v>9.6521209168128159</v>
      </c>
      <c r="Q41" s="94">
        <f t="shared" si="16"/>
        <v>5.7727453377140883</v>
      </c>
      <c r="R41" s="93">
        <f>[1]MercLab!M75</f>
        <v>3.0115224189263099</v>
      </c>
      <c r="S41" s="2" t="s">
        <v>114</v>
      </c>
      <c r="T41" s="88"/>
    </row>
    <row r="42" spans="1:30">
      <c r="A42" s="168" t="s">
        <v>64</v>
      </c>
      <c r="B42" s="211">
        <f>[1]MercLab!C76</f>
        <v>8621.5006585769988</v>
      </c>
      <c r="C42" s="212">
        <f>IF(ISNUMBER(B42/B$7*100),B42/B$7*100,0)</f>
        <v>0.10376827271197081</v>
      </c>
      <c r="D42" s="212">
        <f>[1]MercLab!D76</f>
        <v>8.3463553919395448</v>
      </c>
      <c r="E42" s="211">
        <f>[1]MercLab!E76</f>
        <v>8621.5006585769988</v>
      </c>
      <c r="F42" s="212">
        <f>IF(ISNUMBER(E42/E$7*100),E42/E$7*100,0)</f>
        <v>0.13220136821003275</v>
      </c>
      <c r="G42" s="212">
        <f>[1]MercLab!F76</f>
        <v>8.3463553919395448</v>
      </c>
      <c r="H42" s="95">
        <f>[1]MercLab!G76</f>
        <v>7894.2984160369979</v>
      </c>
      <c r="I42" s="93">
        <f>IF(ISNUMBER(H42/H$7*100),H42/H$7*100,0)</f>
        <v>0.2159804406338286</v>
      </c>
      <c r="J42" s="93">
        <f>[1]MercLab!H76</f>
        <v>8.5254634219029004</v>
      </c>
      <c r="K42" s="95">
        <f>[1]MercLab!I76</f>
        <v>7198.1031601919985</v>
      </c>
      <c r="L42" s="93">
        <f>IF(ISNUMBER(K42/K$7*100),K42/K$7*100,0)</f>
        <v>0.20798292398659948</v>
      </c>
      <c r="M42" s="93">
        <f>[1]MercLab!J76</f>
        <v>8.0855466523999002</v>
      </c>
      <c r="N42" s="95">
        <f>[1]MercLab!K76</f>
        <v>696.19525584500002</v>
      </c>
      <c r="O42" s="93">
        <f>IF(ISNUMBER(N42/N$7*100),N42/N$7*100,0)</f>
        <v>0.35851588999509287</v>
      </c>
      <c r="P42" s="93">
        <f>[1]MercLab!L76</f>
        <v>12.736882640477539</v>
      </c>
      <c r="Q42" s="94">
        <f t="shared" si="16"/>
        <v>8.8189629927176707</v>
      </c>
      <c r="R42" s="93">
        <f>[1]MercLab!M76</f>
        <v>0.79589984568115191</v>
      </c>
    </row>
    <row r="43" spans="1:30">
      <c r="A43" s="168" t="s">
        <v>122</v>
      </c>
      <c r="B43" s="211">
        <f>[1]MercLab!C77</f>
        <v>140968.43985943144</v>
      </c>
      <c r="C43" s="212">
        <f>IF(ISNUMBER(B43/B$7*100),B43/B$7*100,0)</f>
        <v>1.6966943564009347</v>
      </c>
      <c r="D43" s="212">
        <f>[1]MercLab!D77</f>
        <v>8.3472865780954102</v>
      </c>
      <c r="E43" s="211">
        <f>[1]MercLab!E77</f>
        <v>140685.65160283141</v>
      </c>
      <c r="F43" s="212">
        <f>IF(ISNUMBER(E43/E$7*100),E43/E$7*100,0)</f>
        <v>2.1572619855815316</v>
      </c>
      <c r="G43" s="212">
        <f>[1]MercLab!F77</f>
        <v>8.3651879237108755</v>
      </c>
      <c r="H43" s="95">
        <f>[1]MercLab!G77</f>
        <v>38755.925266781946</v>
      </c>
      <c r="I43" s="93">
        <f>IF(ISNUMBER(H43/H$7*100),H43/H$7*100,0)</f>
        <v>1.0603249807844692</v>
      </c>
      <c r="J43" s="93">
        <f>[1]MercLab!H77</f>
        <v>10.353920141096966</v>
      </c>
      <c r="K43" s="95">
        <f>[1]MercLab!I77</f>
        <v>0</v>
      </c>
      <c r="L43" s="93">
        <f>IF(ISNUMBER(K43/K$7*100),K43/K$7*100,0)</f>
        <v>0</v>
      </c>
      <c r="M43" s="93">
        <f>[1]MercLab!J77</f>
        <v>0</v>
      </c>
      <c r="N43" s="95">
        <f>[1]MercLab!K77</f>
        <v>38755.925266781946</v>
      </c>
      <c r="O43" s="93">
        <f>IF(ISNUMBER(N43/N$7*100),N43/N$7*100,0)</f>
        <v>19.95792835838731</v>
      </c>
      <c r="P43" s="93">
        <f>[1]MercLab!L77</f>
        <v>10.353920141096966</v>
      </c>
      <c r="Q43" s="94">
        <f t="shared" si="16"/>
        <v>100</v>
      </c>
      <c r="R43" s="93">
        <f>[1]MercLab!M77</f>
        <v>3.4909232500957783</v>
      </c>
      <c r="T43" s="88"/>
    </row>
    <row r="44" spans="1:30">
      <c r="A44" s="164"/>
      <c r="B44" s="167"/>
      <c r="C44" s="166"/>
      <c r="D44" s="165"/>
      <c r="E44" s="167"/>
      <c r="F44" s="166"/>
      <c r="G44" s="165"/>
      <c r="H44" s="167"/>
      <c r="I44" s="166"/>
      <c r="J44" s="165"/>
      <c r="K44" s="167"/>
      <c r="L44" s="166"/>
      <c r="M44" s="165"/>
      <c r="N44" s="167"/>
      <c r="O44" s="166"/>
      <c r="P44" s="165"/>
      <c r="Q44" s="152"/>
      <c r="R44" s="152"/>
      <c r="S44" s="172"/>
      <c r="T44" s="152"/>
      <c r="U44" s="153"/>
      <c r="V44" s="152"/>
      <c r="W44" s="152"/>
      <c r="X44" s="153"/>
      <c r="Y44" s="152"/>
      <c r="Z44" s="152"/>
      <c r="AA44" s="153"/>
      <c r="AB44" s="152"/>
      <c r="AC44" s="152"/>
      <c r="AD44" s="152"/>
    </row>
    <row r="45" spans="1:30">
      <c r="A45" s="2" t="str">
        <f>'C01'!A46</f>
        <v>Fuente: Instituto Nacional de Estadística (INE). Encuesta Permanente de Hogares de Propósitos Múltiples, Junio 2014.</v>
      </c>
      <c r="F45" s="21"/>
      <c r="I45" s="21"/>
      <c r="L45" s="21"/>
    </row>
    <row r="46" spans="1:30">
      <c r="A46" s="202" t="s">
        <v>146</v>
      </c>
      <c r="B46" s="5"/>
      <c r="F46" s="21"/>
      <c r="I46" s="21"/>
      <c r="L46" s="21"/>
    </row>
    <row r="47" spans="1:30">
      <c r="A47" s="2" t="s">
        <v>97</v>
      </c>
      <c r="B47" s="5"/>
      <c r="F47" s="21"/>
      <c r="I47" s="21"/>
      <c r="L47" s="21"/>
    </row>
    <row r="48" spans="1:30">
      <c r="A48" s="2" t="s">
        <v>98</v>
      </c>
      <c r="B48" s="5"/>
      <c r="F48" s="21"/>
      <c r="I48" s="21"/>
      <c r="L48" s="21"/>
    </row>
    <row r="49" spans="1:22">
      <c r="A49" s="2" t="s">
        <v>99</v>
      </c>
      <c r="F49" s="21"/>
      <c r="I49" s="21"/>
      <c r="L49" s="21"/>
    </row>
    <row r="50" spans="1:22">
      <c r="A50" s="2" t="s">
        <v>114</v>
      </c>
      <c r="F50" s="21"/>
      <c r="I50" s="21"/>
      <c r="L50" s="21"/>
    </row>
    <row r="51" spans="1:22">
      <c r="A51" s="2" t="s">
        <v>115</v>
      </c>
      <c r="F51" s="21"/>
      <c r="I51" s="21"/>
      <c r="L51" s="21"/>
    </row>
    <row r="52" spans="1:22">
      <c r="E52" s="9"/>
      <c r="F52" s="21"/>
      <c r="G52" s="3"/>
      <c r="I52" s="21"/>
      <c r="L52" s="21"/>
      <c r="V52" s="52"/>
    </row>
    <row r="53" spans="1:22">
      <c r="F53" s="21"/>
      <c r="I53" s="21"/>
      <c r="L53" s="21"/>
    </row>
    <row r="54" spans="1:22">
      <c r="B54" s="9"/>
      <c r="F54" s="21"/>
      <c r="I54" s="21"/>
      <c r="L54" s="21"/>
    </row>
    <row r="56" spans="1:22">
      <c r="B56" s="9"/>
    </row>
    <row r="57" spans="1:22">
      <c r="B57" s="9"/>
    </row>
  </sheetData>
  <mergeCells count="20">
    <mergeCell ref="H4:J4"/>
    <mergeCell ref="K4:M4"/>
    <mergeCell ref="N4:P4"/>
    <mergeCell ref="T4:V4"/>
    <mergeCell ref="S1:AD1"/>
    <mergeCell ref="S2:AD2"/>
    <mergeCell ref="A1:R1"/>
    <mergeCell ref="A2:R2"/>
    <mergeCell ref="S3:S5"/>
    <mergeCell ref="T3:AB3"/>
    <mergeCell ref="A3:A5"/>
    <mergeCell ref="B3:D4"/>
    <mergeCell ref="AC3:AC5"/>
    <mergeCell ref="AD3:AD5"/>
    <mergeCell ref="E3:G4"/>
    <mergeCell ref="H3:P3"/>
    <mergeCell ref="W4:Y4"/>
    <mergeCell ref="Z4:AB4"/>
    <mergeCell ref="Q3:Q5"/>
    <mergeCell ref="R3:R5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colBreaks count="1" manualBreakCount="1">
    <brk id="18" max="1048575" man="1"/>
  </colBreaks>
  <ignoredErrors>
    <ignoredError sqref="Q10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5"/>
  <dimension ref="A1:Q102"/>
  <sheetViews>
    <sheetView workbookViewId="0">
      <selection activeCell="C101" sqref="C101"/>
    </sheetView>
  </sheetViews>
  <sheetFormatPr baseColWidth="10" defaultRowHeight="11.25"/>
  <cols>
    <col min="1" max="1" width="47.83203125" style="73" customWidth="1"/>
    <col min="2" max="2" width="14.5" style="73" bestFit="1" customWidth="1"/>
    <col min="3" max="3" width="9" style="75" bestFit="1" customWidth="1"/>
    <col min="4" max="4" width="14.5" style="73" bestFit="1" customWidth="1"/>
    <col min="5" max="5" width="7.83203125" style="75" bestFit="1" customWidth="1"/>
    <col min="6" max="6" width="12.5" style="73" bestFit="1" customWidth="1"/>
    <col min="7" max="7" width="7.33203125" style="75" bestFit="1" customWidth="1"/>
    <col min="8" max="8" width="14.33203125" style="73" bestFit="1" customWidth="1"/>
    <col min="9" max="9" width="7.83203125" style="75" bestFit="1" customWidth="1"/>
    <col min="10" max="10" width="11.5" style="73" bestFit="1" customWidth="1"/>
    <col min="11" max="11" width="7.33203125" style="75" bestFit="1" customWidth="1"/>
    <col min="12" max="12" width="14.5" style="73" bestFit="1" customWidth="1"/>
    <col min="13" max="13" width="7.83203125" style="75" bestFit="1" customWidth="1"/>
    <col min="14" max="14" width="12.5" style="73" bestFit="1" customWidth="1"/>
    <col min="15" max="15" width="7.6640625" style="75" bestFit="1" customWidth="1"/>
    <col min="16" max="16384" width="12" style="73"/>
  </cols>
  <sheetData>
    <row r="1" spans="1:17">
      <c r="A1" s="249" t="s">
        <v>100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</row>
    <row r="2" spans="1:17">
      <c r="A2" s="249" t="s">
        <v>109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</row>
    <row r="3" spans="1:17">
      <c r="A3" s="249" t="s">
        <v>41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</row>
    <row r="4" spans="1:17" ht="12" customHeight="1">
      <c r="A4" s="239" t="s">
        <v>39</v>
      </c>
      <c r="B4" s="242" t="s">
        <v>7</v>
      </c>
      <c r="C4" s="242"/>
      <c r="D4" s="238" t="s">
        <v>8</v>
      </c>
      <c r="E4" s="238"/>
      <c r="F4" s="238"/>
      <c r="G4" s="238"/>
      <c r="H4" s="238"/>
      <c r="I4" s="238"/>
      <c r="J4" s="238"/>
      <c r="K4" s="238"/>
      <c r="L4" s="242" t="s">
        <v>1</v>
      </c>
      <c r="M4" s="242"/>
      <c r="N4" s="244" t="s">
        <v>2</v>
      </c>
      <c r="O4" s="244"/>
    </row>
    <row r="5" spans="1:17" ht="13.5">
      <c r="A5" s="240"/>
      <c r="B5" s="243"/>
      <c r="C5" s="243"/>
      <c r="D5" s="246" t="s">
        <v>5</v>
      </c>
      <c r="E5" s="246"/>
      <c r="F5" s="246" t="s">
        <v>140</v>
      </c>
      <c r="G5" s="246"/>
      <c r="H5" s="246" t="s">
        <v>12</v>
      </c>
      <c r="I5" s="246"/>
      <c r="J5" s="246" t="s">
        <v>141</v>
      </c>
      <c r="K5" s="246"/>
      <c r="L5" s="243"/>
      <c r="M5" s="243"/>
      <c r="N5" s="245"/>
      <c r="O5" s="245"/>
    </row>
    <row r="6" spans="1:17">
      <c r="A6" s="241"/>
      <c r="B6" s="189" t="s">
        <v>9</v>
      </c>
      <c r="C6" s="190" t="s">
        <v>113</v>
      </c>
      <c r="D6" s="189" t="s">
        <v>9</v>
      </c>
      <c r="E6" s="190" t="s">
        <v>113</v>
      </c>
      <c r="F6" s="189" t="s">
        <v>9</v>
      </c>
      <c r="G6" s="190" t="s">
        <v>113</v>
      </c>
      <c r="H6" s="189" t="s">
        <v>9</v>
      </c>
      <c r="I6" s="190" t="s">
        <v>113</v>
      </c>
      <c r="J6" s="189" t="s">
        <v>9</v>
      </c>
      <c r="K6" s="190" t="s">
        <v>113</v>
      </c>
      <c r="L6" s="189" t="s">
        <v>9</v>
      </c>
      <c r="M6" s="190" t="s">
        <v>113</v>
      </c>
      <c r="N6" s="189" t="s">
        <v>9</v>
      </c>
      <c r="O6" s="190" t="s">
        <v>113</v>
      </c>
    </row>
    <row r="7" spans="1:17">
      <c r="A7" s="119"/>
      <c r="B7" s="120"/>
      <c r="C7" s="121"/>
      <c r="D7" s="121"/>
      <c r="E7" s="121"/>
      <c r="F7" s="104"/>
      <c r="G7" s="69"/>
      <c r="H7" s="121"/>
      <c r="I7" s="121"/>
      <c r="J7" s="121"/>
      <c r="K7" s="121"/>
      <c r="L7" s="121"/>
      <c r="M7" s="121"/>
      <c r="N7" s="121"/>
      <c r="O7" s="121"/>
    </row>
    <row r="8" spans="1:17" ht="12">
      <c r="A8" s="176" t="s">
        <v>132</v>
      </c>
      <c r="B8" s="105">
        <f>[1]MercLab!C114</f>
        <v>3460910.6469989712</v>
      </c>
      <c r="C8" s="69">
        <f>SUM(E8,M8,O8)</f>
        <v>100.0000000000027</v>
      </c>
      <c r="D8" s="104">
        <f>F8+H8+J8</f>
        <v>1659102.0700898597</v>
      </c>
      <c r="E8" s="69">
        <f>IF(ISNUMBER(D8/$B$8*100),D8/$B$8*100,0)</f>
        <v>47.938309864442822</v>
      </c>
      <c r="F8" s="105">
        <f>[1]MercLab!D114</f>
        <v>214816.53582057753</v>
      </c>
      <c r="G8" s="69">
        <f>IF(ISNUMBER(F8/$B$8*100),F8/$B$8*100,0)</f>
        <v>6.2069367785282026</v>
      </c>
      <c r="H8" s="105">
        <f>[1]MercLab!E114</f>
        <v>1336567.270957978</v>
      </c>
      <c r="I8" s="69">
        <f>IF(ISNUMBER(H8/$B$8*100),H8/$B$8*100,0)</f>
        <v>38.618947649427</v>
      </c>
      <c r="J8" s="105">
        <f>[1]MercLab!F114</f>
        <v>107718.26331130417</v>
      </c>
      <c r="K8" s="69">
        <f>IF(ISNUMBER(J8/$B$8*100),J8/$B$8*100,0)</f>
        <v>3.112425436487618</v>
      </c>
      <c r="L8" s="105">
        <f>[1]MercLab!G114</f>
        <v>1408247.8588050709</v>
      </c>
      <c r="M8" s="69">
        <f>IF(ISNUMBER(L8/$B$8*100),L8/$B$8*100,0)</f>
        <v>40.690095828570215</v>
      </c>
      <c r="N8" s="105">
        <f>[1]MercLab!H114</f>
        <v>393560.71810413396</v>
      </c>
      <c r="O8" s="69">
        <f>IF(ISNUMBER(N8/$B$8*100),N8/$B$8*100,0)</f>
        <v>11.371594306989659</v>
      </c>
      <c r="P8" s="209"/>
      <c r="Q8" s="208"/>
    </row>
    <row r="9" spans="1:17" s="74" customFormat="1">
      <c r="A9" s="173"/>
      <c r="B9" s="105"/>
      <c r="C9" s="69"/>
      <c r="D9" s="105"/>
      <c r="E9" s="69"/>
      <c r="F9" s="122"/>
      <c r="G9" s="69"/>
      <c r="H9" s="105"/>
      <c r="I9" s="69"/>
      <c r="J9" s="105"/>
      <c r="K9" s="69"/>
      <c r="L9" s="105"/>
      <c r="M9" s="69"/>
      <c r="N9" s="105"/>
      <c r="O9" s="69"/>
    </row>
    <row r="10" spans="1:17">
      <c r="A10" s="177" t="s">
        <v>43</v>
      </c>
      <c r="B10" s="105"/>
      <c r="C10" s="69"/>
      <c r="D10" s="105"/>
      <c r="E10" s="69"/>
      <c r="F10" s="105"/>
      <c r="G10" s="69"/>
      <c r="H10" s="105"/>
      <c r="I10" s="69"/>
      <c r="J10" s="105"/>
      <c r="K10" s="69"/>
      <c r="L10" s="105"/>
      <c r="M10" s="69"/>
      <c r="N10" s="105"/>
      <c r="O10" s="69"/>
    </row>
    <row r="11" spans="1:17">
      <c r="A11" s="178" t="s">
        <v>88</v>
      </c>
      <c r="B11" s="71">
        <f>SUM(B12:B14)</f>
        <v>1820088.3457287545</v>
      </c>
      <c r="C11" s="72">
        <f>IF(ISNUMBER(B11/B$8*100),B11/B$8*100,0)</f>
        <v>52.58986814083142</v>
      </c>
      <c r="D11" s="71">
        <f>SUM(D12:D14)</f>
        <v>1039597.8363561765</v>
      </c>
      <c r="E11" s="72">
        <f>IF(ISNUMBER(D11/D$8*100),D11/D$8*100,0)</f>
        <v>62.66026997964449</v>
      </c>
      <c r="F11" s="71">
        <f>SUM(F12:F14)</f>
        <v>169344.18415929688</v>
      </c>
      <c r="G11" s="72">
        <f>IF(ISNUMBER(F11/F$8*100),F11/F$8*100,0)</f>
        <v>78.832005884658358</v>
      </c>
      <c r="H11" s="71">
        <f>SUM(H12:H14)</f>
        <v>802974.10957937571</v>
      </c>
      <c r="I11" s="72">
        <f>IF(ISNUMBER(H11/H$8*100),H11/H$8*100,0)</f>
        <v>60.077343432466968</v>
      </c>
      <c r="J11" s="71">
        <f>SUM(J12:J14)</f>
        <v>67279.542617503976</v>
      </c>
      <c r="K11" s="72">
        <f>IF(ISNUMBER(J11/J$8*100),J11/J$8*100,0)</f>
        <v>62.458807401180529</v>
      </c>
      <c r="L11" s="71">
        <f>SUM(L12:L14)</f>
        <v>642937.99996840605</v>
      </c>
      <c r="M11" s="72">
        <f>IF(ISNUMBER(L11/L$8*100),L11/L$8*100,0)</f>
        <v>45.655173267151497</v>
      </c>
      <c r="N11" s="71">
        <f>SUM(N12:N14)</f>
        <v>137552.50940415895</v>
      </c>
      <c r="O11" s="72">
        <f>IF(ISNUMBER(N11/N$8*100),N11/N$8*100,0)</f>
        <v>34.950772035069647</v>
      </c>
    </row>
    <row r="12" spans="1:17">
      <c r="A12" s="179" t="s">
        <v>69</v>
      </c>
      <c r="B12" s="71">
        <f>[1]MercLab!C115</f>
        <v>470256.41291001625</v>
      </c>
      <c r="C12" s="72">
        <f>IF(ISNUMBER(B12/B$8*100),B12/B$8*100,0)</f>
        <v>13.587649635444517</v>
      </c>
      <c r="D12" s="71">
        <f t="shared" ref="D12:D53" si="0">F12+H12+J12</f>
        <v>290135.93111249205</v>
      </c>
      <c r="E12" s="72">
        <f>IF(ISNUMBER(D12/D$8*100),D12/D$8*100,0)</f>
        <v>17.487527521243933</v>
      </c>
      <c r="F12" s="71">
        <f>[1]MercLab!D115</f>
        <v>66866.432088487942</v>
      </c>
      <c r="G12" s="72">
        <f>IF(ISNUMBER(F12/F$8*100),F12/F$8*100,0)</f>
        <v>31.127227628480696</v>
      </c>
      <c r="H12" s="71">
        <f>[1]MercLab!E115</f>
        <v>207600.10310535613</v>
      </c>
      <c r="I12" s="72">
        <f>IF(ISNUMBER(H12/H$8*100),H12/H$8*100,0)</f>
        <v>15.532334781515319</v>
      </c>
      <c r="J12" s="71">
        <f>[1]MercLab!F115</f>
        <v>15669.395918648002</v>
      </c>
      <c r="K12" s="72">
        <f>IF(ISNUMBER(J12/J$8*100),J12/J$8*100,0)</f>
        <v>14.546647371545236</v>
      </c>
      <c r="L12" s="71">
        <f>[1]MercLab!G115</f>
        <v>153571.71569278973</v>
      </c>
      <c r="M12" s="72">
        <f>IF(ISNUMBER(L12/L$8*100),L12/L$8*100,0)</f>
        <v>10.905162378382645</v>
      </c>
      <c r="N12" s="71">
        <f>[1]MercLab!H115</f>
        <v>26548.766104738996</v>
      </c>
      <c r="O12" s="72">
        <f>IF(ISNUMBER(N12/N$8*100),N12/N$8*100,0)</f>
        <v>6.7457865796744327</v>
      </c>
    </row>
    <row r="13" spans="1:17">
      <c r="A13" s="179" t="s">
        <v>70</v>
      </c>
      <c r="B13" s="71">
        <f>[1]MercLab!C116</f>
        <v>286421.90139754605</v>
      </c>
      <c r="C13" s="72">
        <f>IF(ISNUMBER(B13/B$8*100),B13/B$8*100,0)</f>
        <v>8.2759114756663408</v>
      </c>
      <c r="D13" s="71">
        <f t="shared" si="0"/>
        <v>183675.64628506132</v>
      </c>
      <c r="E13" s="72">
        <f>IF(ISNUMBER(D13/D$8*100),D13/D$8*100,0)</f>
        <v>11.0707863968317</v>
      </c>
      <c r="F13" s="71">
        <f>[1]MercLab!D116</f>
        <v>14068.305210623994</v>
      </c>
      <c r="G13" s="72">
        <f>IF(ISNUMBER(F13/F$8*100),F13/F$8*100,0)</f>
        <v>6.5489861648147727</v>
      </c>
      <c r="H13" s="71">
        <f>[1]MercLab!E116</f>
        <v>156473.25925670631</v>
      </c>
      <c r="I13" s="72">
        <f>IF(ISNUMBER(H13/H$8*100),H13/H$8*100,0)</f>
        <v>11.707099422280098</v>
      </c>
      <c r="J13" s="71">
        <f>[1]MercLab!F116</f>
        <v>13134.081817730992</v>
      </c>
      <c r="K13" s="72">
        <f>IF(ISNUMBER(J13/J$8*100),J13/J$8*100,0)</f>
        <v>12.19299440409069</v>
      </c>
      <c r="L13" s="71">
        <f>[1]MercLab!G116</f>
        <v>89557.218977527125</v>
      </c>
      <c r="M13" s="72">
        <f>IF(ISNUMBER(L13/L$8*100),L13/L$8*100,0)</f>
        <v>6.3594784410692009</v>
      </c>
      <c r="N13" s="71">
        <f>[1]MercLab!H116</f>
        <v>13189.036134959995</v>
      </c>
      <c r="O13" s="72">
        <f>IF(ISNUMBER(N13/N$8*100),N13/N$8*100,0)</f>
        <v>3.3512074575161863</v>
      </c>
    </row>
    <row r="14" spans="1:17">
      <c r="A14" s="179" t="s">
        <v>120</v>
      </c>
      <c r="B14" s="71">
        <f>[1]MercLab!C117</f>
        <v>1063410.0314211922</v>
      </c>
      <c r="C14" s="72">
        <f>IF(ISNUMBER(B14/B$8*100),B14/B$8*100,0)</f>
        <v>30.726307029720562</v>
      </c>
      <c r="D14" s="71">
        <f t="shared" si="0"/>
        <v>565786.25895862316</v>
      </c>
      <c r="E14" s="72">
        <f>IF(ISNUMBER(D14/D$8*100),D14/D$8*100,0)</f>
        <v>34.101956061568849</v>
      </c>
      <c r="F14" s="71">
        <f>[1]MercLab!D117</f>
        <v>88409.446860184951</v>
      </c>
      <c r="G14" s="72">
        <f>IF(ISNUMBER(F14/F$8*100),F14/F$8*100,0)</f>
        <v>41.155792091362883</v>
      </c>
      <c r="H14" s="71">
        <f>[1]MercLab!E117</f>
        <v>438900.74721731321</v>
      </c>
      <c r="I14" s="72">
        <f>IF(ISNUMBER(H14/H$8*100),H14/H$8*100,0)</f>
        <v>32.837909228671542</v>
      </c>
      <c r="J14" s="71">
        <f>[1]MercLab!F117</f>
        <v>38476.064881124978</v>
      </c>
      <c r="K14" s="72">
        <f>IF(ISNUMBER(J14/J$8*100),J14/J$8*100,0)</f>
        <v>35.719165625544598</v>
      </c>
      <c r="L14" s="71">
        <f>[1]MercLab!G117</f>
        <v>399809.06529808918</v>
      </c>
      <c r="M14" s="72">
        <f>IF(ISNUMBER(L14/L$8*100),L14/L$8*100,0)</f>
        <v>28.390532447699652</v>
      </c>
      <c r="N14" s="71">
        <f>[1]MercLab!H117</f>
        <v>97814.707164459949</v>
      </c>
      <c r="O14" s="72">
        <f>IF(ISNUMBER(N14/N$8*100),N14/N$8*100,0)</f>
        <v>24.853777997879028</v>
      </c>
    </row>
    <row r="15" spans="1:17">
      <c r="A15" s="178" t="s">
        <v>71</v>
      </c>
      <c r="B15" s="71">
        <f>[1]MercLab!C118</f>
        <v>1640822.3012702884</v>
      </c>
      <c r="C15" s="72">
        <f>IF(ISNUMBER(B15/B$8*100),B15/B$8*100,0)</f>
        <v>47.410131859170654</v>
      </c>
      <c r="D15" s="71">
        <f t="shared" si="0"/>
        <v>619504.23373360885</v>
      </c>
      <c r="E15" s="72">
        <f>IF(ISNUMBER(D15/D$8*100),D15/D$8*100,0)</f>
        <v>37.339730020351034</v>
      </c>
      <c r="F15" s="107">
        <f>[1]MercLab!D118</f>
        <v>45472.351661279921</v>
      </c>
      <c r="G15" s="72">
        <f>IF(ISNUMBER(F15/F$8*100),F15/F$8*100,0)</f>
        <v>21.167994115341315</v>
      </c>
      <c r="H15" s="71">
        <f>[1]MercLab!E118</f>
        <v>533593.16137852904</v>
      </c>
      <c r="I15" s="72">
        <f>IF(ISNUMBER(H15/H$8*100),H15/H$8*100,0)</f>
        <v>39.922656567527561</v>
      </c>
      <c r="J15" s="71">
        <f>[1]MercLab!F118</f>
        <v>40438.720693799958</v>
      </c>
      <c r="K15" s="72">
        <f>IF(ISNUMBER(J15/J$8*100),J15/J$8*100,0)</f>
        <v>37.541192598819258</v>
      </c>
      <c r="L15" s="71">
        <f>[1]MercLab!G118</f>
        <v>765309.85883658961</v>
      </c>
      <c r="M15" s="72">
        <f>IF(ISNUMBER(L15/L$8*100),L15/L$8*100,0)</f>
        <v>54.344826732843167</v>
      </c>
      <c r="N15" s="71">
        <f>[1]MercLab!H118</f>
        <v>256008.20869998212</v>
      </c>
      <c r="O15" s="72">
        <f>IF(ISNUMBER(N15/N$8*100),N15/N$8*100,0)</f>
        <v>65.049227964932157</v>
      </c>
      <c r="P15" s="210"/>
    </row>
    <row r="16" spans="1:17">
      <c r="A16" s="177"/>
      <c r="B16" s="107"/>
      <c r="C16" s="72"/>
      <c r="D16" s="107">
        <f t="shared" si="0"/>
        <v>0</v>
      </c>
      <c r="E16" s="72"/>
      <c r="F16" s="107"/>
      <c r="G16" s="72"/>
      <c r="H16" s="107"/>
      <c r="I16" s="72"/>
      <c r="J16" s="107"/>
      <c r="K16" s="72"/>
      <c r="L16" s="107"/>
      <c r="M16" s="72"/>
      <c r="N16" s="107"/>
      <c r="O16" s="72"/>
    </row>
    <row r="17" spans="1:15">
      <c r="A17" s="177" t="s">
        <v>14</v>
      </c>
      <c r="B17" s="105"/>
      <c r="C17" s="69"/>
      <c r="D17" s="105"/>
      <c r="E17" s="69"/>
      <c r="F17" s="105"/>
      <c r="G17" s="69"/>
      <c r="H17" s="105"/>
      <c r="I17" s="69"/>
      <c r="J17" s="105"/>
      <c r="K17" s="69"/>
      <c r="L17" s="105"/>
      <c r="M17" s="69"/>
      <c r="N17" s="105"/>
      <c r="O17" s="69"/>
    </row>
    <row r="18" spans="1:15">
      <c r="A18" s="180" t="s">
        <v>45</v>
      </c>
      <c r="B18" s="71">
        <f>[1]MercLab!C120</f>
        <v>343641.56635480712</v>
      </c>
      <c r="C18" s="72">
        <f>IF(ISNUMBER(B18/B$8*100),B18/B$8*100,0)</f>
        <v>9.9292238779058337</v>
      </c>
      <c r="D18" s="71">
        <f t="shared" si="0"/>
        <v>112192.89962398793</v>
      </c>
      <c r="E18" s="72">
        <f>IF(ISNUMBER(D18/D$8*100),D18/D$8*100,0)</f>
        <v>6.762266267193036</v>
      </c>
      <c r="F18" s="71">
        <f>[1]MercLab!D120</f>
        <v>1994.1028076119999</v>
      </c>
      <c r="G18" s="72">
        <f>IF(ISNUMBER(F18/F$8*100),F18/F$8*100,0)</f>
        <v>0.92828180102370994</v>
      </c>
      <c r="H18" s="71">
        <f>[1]MercLab!E120</f>
        <v>98861.936956417936</v>
      </c>
      <c r="I18" s="72">
        <f>IF(ISNUMBER(H18/H$8*100),H18/H$8*100,0)</f>
        <v>7.3967049100012101</v>
      </c>
      <c r="J18" s="71">
        <f>[1]MercLab!F120</f>
        <v>11336.859859958002</v>
      </c>
      <c r="K18" s="72">
        <f>IF(ISNUMBER(J18/J$8*100),J18/J$8*100,0)</f>
        <v>10.52454756645551</v>
      </c>
      <c r="L18" s="71">
        <f>[1]MercLab!G120</f>
        <v>209038.14067844671</v>
      </c>
      <c r="M18" s="72">
        <f>IF(ISNUMBER(L18/L$8*100),L18/L$8*100,0)</f>
        <v>14.843845802529405</v>
      </c>
      <c r="N18" s="71">
        <f>[1]MercLab!H120</f>
        <v>22410.526052376015</v>
      </c>
      <c r="O18" s="72">
        <f>IF(ISNUMBER(N18/N$8*100),N18/N$8*100,0)</f>
        <v>5.6942995124951254</v>
      </c>
    </row>
    <row r="19" spans="1:15">
      <c r="A19" s="180" t="s">
        <v>46</v>
      </c>
      <c r="B19" s="71">
        <f>[1]MercLab!C121</f>
        <v>1806675.6472637134</v>
      </c>
      <c r="C19" s="72">
        <f>IF(ISNUMBER(B19/B$8*100),B19/B$8*100,0)</f>
        <v>52.202319896074755</v>
      </c>
      <c r="D19" s="71">
        <f t="shared" si="0"/>
        <v>733034.91816745105</v>
      </c>
      <c r="E19" s="72">
        <f>IF(ISNUMBER(D19/D$8*100),D19/D$8*100,0)</f>
        <v>44.182629350088668</v>
      </c>
      <c r="F19" s="71">
        <f>[1]MercLab!D121</f>
        <v>35069.739750044973</v>
      </c>
      <c r="G19" s="72">
        <f>IF(ISNUMBER(F19/F$8*100),F19/F$8*100,0)</f>
        <v>16.325437711804682</v>
      </c>
      <c r="H19" s="71">
        <f>[1]MercLab!E121</f>
        <v>631421.72399250825</v>
      </c>
      <c r="I19" s="72">
        <f>IF(ISNUMBER(H19/H$8*100),H19/H$8*100,0)</f>
        <v>47.242045927096498</v>
      </c>
      <c r="J19" s="71">
        <f>[1]MercLab!F121</f>
        <v>66543.454424897835</v>
      </c>
      <c r="K19" s="72">
        <f>IF(ISNUMBER(J19/J$8*100),J19/J$8*100,0)</f>
        <v>61.775461634196837</v>
      </c>
      <c r="L19" s="71">
        <f>[1]MercLab!G121</f>
        <v>843739.9361419623</v>
      </c>
      <c r="M19" s="72">
        <f>IF(ISNUMBER(L19/L$8*100),L19/L$8*100,0)</f>
        <v>59.91416431890719</v>
      </c>
      <c r="N19" s="71">
        <f>[1]MercLab!H121</f>
        <v>229900.79295419189</v>
      </c>
      <c r="O19" s="72">
        <f>IF(ISNUMBER(N19/N$8*100),N19/N$8*100,0)</f>
        <v>58.415584274180901</v>
      </c>
    </row>
    <row r="20" spans="1:15">
      <c r="A20" s="180" t="s">
        <v>47</v>
      </c>
      <c r="B20" s="71">
        <f>[1]MercLab!C122</f>
        <v>968306.14913805178</v>
      </c>
      <c r="C20" s="72">
        <f>IF(ISNUMBER(B20/B$8*100),B20/B$8*100,0)</f>
        <v>27.978363150683784</v>
      </c>
      <c r="D20" s="71">
        <f t="shared" si="0"/>
        <v>547118.83095684927</v>
      </c>
      <c r="E20" s="72">
        <f>IF(ISNUMBER(D20/D$8*100),D20/D$8*100,0)</f>
        <v>32.976803586726675</v>
      </c>
      <c r="F20" s="71">
        <f>[1]MercLab!D122</f>
        <v>82426.784374842056</v>
      </c>
      <c r="G20" s="72">
        <f>IF(ISNUMBER(F20/F$8*100),F20/F$8*100,0)</f>
        <v>38.370781867410741</v>
      </c>
      <c r="H20" s="71">
        <f>[1]MercLab!E122</f>
        <v>436054.39443340019</v>
      </c>
      <c r="I20" s="72">
        <f>IF(ISNUMBER(H20/H$8*100),H20/H$8*100,0)</f>
        <v>32.624949294236451</v>
      </c>
      <c r="J20" s="71">
        <f>[1]MercLab!F122</f>
        <v>28637.652148607001</v>
      </c>
      <c r="K20" s="72">
        <f>IF(ISNUMBER(J20/J$8*100),J20/J$8*100,0)</f>
        <v>26.585697975694817</v>
      </c>
      <c r="L20" s="71">
        <f>[1]MercLab!G122</f>
        <v>295756.33415155637</v>
      </c>
      <c r="M20" s="72">
        <f>IF(ISNUMBER(L20/L$8*100),L20/L$8*100,0)</f>
        <v>21.00172439832517</v>
      </c>
      <c r="N20" s="71">
        <f>[1]MercLab!H122</f>
        <v>125430.98402961309</v>
      </c>
      <c r="O20" s="72">
        <f>IF(ISNUMBER(N20/N$8*100),N20/N$8*100,0)</f>
        <v>31.870808812891926</v>
      </c>
    </row>
    <row r="21" spans="1:15">
      <c r="A21" s="180" t="s">
        <v>48</v>
      </c>
      <c r="B21" s="71">
        <f>[1]MercLab!C123</f>
        <v>333639.86483449891</v>
      </c>
      <c r="C21" s="72">
        <f>IF(ISNUMBER(B21/B$8*100),B21/B$8*100,0)</f>
        <v>9.6402334201781574</v>
      </c>
      <c r="D21" s="71">
        <f t="shared" si="0"/>
        <v>260999.80186704814</v>
      </c>
      <c r="E21" s="72">
        <f>IF(ISNUMBER(D21/D$8*100),D21/D$8*100,0)</f>
        <v>15.731389079209091</v>
      </c>
      <c r="F21" s="106">
        <f>[1]MercLab!D123</f>
        <v>95325.908888078047</v>
      </c>
      <c r="G21" s="72">
        <f>IF(ISNUMBER(F21/F$8*100),F21/F$8*100,0)</f>
        <v>44.375498619760663</v>
      </c>
      <c r="H21" s="71">
        <f>[1]MercLab!E123</f>
        <v>165454.07571005408</v>
      </c>
      <c r="I21" s="72">
        <f>IF(ISNUMBER(H21/H$8*100),H21/H$8*100,0)</f>
        <v>12.379030917872596</v>
      </c>
      <c r="J21" s="71">
        <f>[1]MercLab!F123</f>
        <v>219.81726891599996</v>
      </c>
      <c r="K21" s="72">
        <f>IF(ISNUMBER(J21/J$8*100),J21/J$8*100,0)</f>
        <v>0.20406685195130869</v>
      </c>
      <c r="L21" s="71">
        <f>[1]MercLab!G123</f>
        <v>57054.361700263988</v>
      </c>
      <c r="M21" s="72">
        <f>IF(ISNUMBER(L21/L$8*100),L21/L$8*100,0)</f>
        <v>4.0514431705705451</v>
      </c>
      <c r="N21" s="71">
        <f>[1]MercLab!H123</f>
        <v>15585.701267188</v>
      </c>
      <c r="O21" s="72">
        <f>IF(ISNUMBER(N21/N$8*100),N21/N$8*100,0)</f>
        <v>3.9601770578800779</v>
      </c>
    </row>
    <row r="22" spans="1:15">
      <c r="A22" s="179" t="s">
        <v>64</v>
      </c>
      <c r="B22" s="106">
        <f>[1]MercLab!C124</f>
        <v>8647.4194080019988</v>
      </c>
      <c r="C22" s="72">
        <f>IF(ISNUMBER(B22/B$8*100),B22/B$8*100,0)</f>
        <v>0.24985965516042316</v>
      </c>
      <c r="D22" s="106">
        <f t="shared" si="0"/>
        <v>5755.6194744530003</v>
      </c>
      <c r="E22" s="72">
        <f>IF(ISNUMBER(D22/D$8*100),D22/D$8*100,0)</f>
        <v>0.34691171677829724</v>
      </c>
      <c r="F22" s="107">
        <f>[1]MercLab!D124</f>
        <v>0</v>
      </c>
      <c r="G22" s="72">
        <f>IF(ISNUMBER(F22/F$8*100),F22/F$8*100,0)</f>
        <v>0</v>
      </c>
      <c r="H22" s="106">
        <f>[1]MercLab!E124</f>
        <v>4775.139865528</v>
      </c>
      <c r="I22" s="72">
        <f>IF(ISNUMBER(H22/H$8*100),H22/H$8*100,0)</f>
        <v>0.35726895078804688</v>
      </c>
      <c r="J22" s="106">
        <f>[1]MercLab!F124</f>
        <v>980.47960892499987</v>
      </c>
      <c r="K22" s="72">
        <f>IF(ISNUMBER(J22/J$8*100),J22/J$8*100,0)</f>
        <v>0.91022597170122255</v>
      </c>
      <c r="L22" s="106">
        <f>[1]MercLab!G124</f>
        <v>2659.0861327769994</v>
      </c>
      <c r="M22" s="72">
        <f>IF(ISNUMBER(L22/L$8*100),L22/L$8*100,0)</f>
        <v>0.18882230966310803</v>
      </c>
      <c r="N22" s="106">
        <f>[1]MercLab!H124</f>
        <v>232.71380077199998</v>
      </c>
      <c r="O22" s="72">
        <f>IF(ISNUMBER(N22/N$8*100),N22/N$8*100,0)</f>
        <v>5.9130342553756911E-2</v>
      </c>
    </row>
    <row r="23" spans="1:15">
      <c r="A23"/>
      <c r="B23" s="107"/>
      <c r="C23" s="108"/>
      <c r="D23" s="107">
        <f t="shared" si="0"/>
        <v>0</v>
      </c>
      <c r="E23" s="108"/>
      <c r="F23" s="107"/>
      <c r="G23" s="108"/>
      <c r="H23" s="107"/>
      <c r="I23" s="108"/>
      <c r="J23" s="107"/>
      <c r="K23" s="108"/>
      <c r="L23" s="107"/>
      <c r="M23" s="108"/>
      <c r="N23" s="107"/>
      <c r="O23" s="108"/>
    </row>
    <row r="24" spans="1:15">
      <c r="A24" s="182" t="s">
        <v>20</v>
      </c>
      <c r="B24" s="105"/>
      <c r="C24" s="69"/>
      <c r="D24" s="105"/>
      <c r="E24" s="69"/>
      <c r="F24" s="105"/>
      <c r="G24" s="69"/>
      <c r="H24" s="105"/>
      <c r="I24" s="69"/>
      <c r="J24" s="105"/>
      <c r="K24" s="69"/>
      <c r="L24" s="105"/>
      <c r="M24" s="69"/>
      <c r="N24" s="105"/>
      <c r="O24" s="69"/>
    </row>
    <row r="25" spans="1:15">
      <c r="A25" s="180" t="s">
        <v>49</v>
      </c>
      <c r="B25" s="106">
        <f>[1]MercLab!C126</f>
        <v>25253.529058904012</v>
      </c>
      <c r="C25" s="72">
        <f t="shared" ref="C25:C33" si="1">IF(ISNUMBER(B25/B$8*100),B25/B$8*100,0)</f>
        <v>0.72967873587842791</v>
      </c>
      <c r="D25" s="106">
        <f t="shared" si="0"/>
        <v>1727.67192295</v>
      </c>
      <c r="E25" s="72">
        <f t="shared" ref="E25:E33" si="2">IF(ISNUMBER(D25/D$8*100),D25/D$8*100,0)</f>
        <v>0.10413294962958045</v>
      </c>
      <c r="F25" s="106">
        <f>[1]MercLab!D126</f>
        <v>0</v>
      </c>
      <c r="G25" s="72">
        <f t="shared" ref="G25:G33" si="3">IF(ISNUMBER(F25/F$8*100),F25/F$8*100,0)</f>
        <v>0</v>
      </c>
      <c r="H25" s="106">
        <f>[1]MercLab!E126</f>
        <v>1727.67192295</v>
      </c>
      <c r="I25" s="72">
        <f t="shared" ref="I25:I33" si="4">IF(ISNUMBER(H25/H$8*100),H25/H$8*100,0)</f>
        <v>0.12926187558907526</v>
      </c>
      <c r="J25" s="106">
        <f>[1]MercLab!F126</f>
        <v>0</v>
      </c>
      <c r="K25" s="72">
        <f t="shared" ref="K25:K33" si="5">IF(ISNUMBER(J25/J$8*100),J25/J$8*100,0)</f>
        <v>0</v>
      </c>
      <c r="L25" s="106">
        <f>[1]MercLab!G126</f>
        <v>904.92242112000008</v>
      </c>
      <c r="M25" s="72">
        <f t="shared" ref="M25:M33" si="6">IF(ISNUMBER(L25/L$8*100),L25/L$8*100,0)</f>
        <v>6.4258746460147051E-2</v>
      </c>
      <c r="N25" s="106">
        <f>[1]MercLab!H126</f>
        <v>22620.934714834013</v>
      </c>
      <c r="O25" s="72">
        <f t="shared" ref="O25:O33" si="7">IF(ISNUMBER(N25/N$8*100),N25/N$8*100,0)</f>
        <v>5.7477623335489083</v>
      </c>
    </row>
    <row r="26" spans="1:15">
      <c r="A26" s="180" t="s">
        <v>50</v>
      </c>
      <c r="B26" s="106">
        <f>[1]MercLab!C127</f>
        <v>121581.91210386207</v>
      </c>
      <c r="C26" s="72">
        <f t="shared" si="1"/>
        <v>3.5130034983505949</v>
      </c>
      <c r="D26" s="106">
        <f t="shared" si="0"/>
        <v>28855.071790446018</v>
      </c>
      <c r="E26" s="72">
        <f t="shared" si="2"/>
        <v>1.7391981066531477</v>
      </c>
      <c r="F26" s="106">
        <f>[1]MercLab!D127</f>
        <v>0</v>
      </c>
      <c r="G26" s="72">
        <f t="shared" si="3"/>
        <v>0</v>
      </c>
      <c r="H26" s="106">
        <f>[1]MercLab!E127</f>
        <v>25337.276448100019</v>
      </c>
      <c r="I26" s="72">
        <f t="shared" si="4"/>
        <v>1.8956978072596116</v>
      </c>
      <c r="J26" s="106">
        <f>[1]MercLab!F127</f>
        <v>3517.7953423460003</v>
      </c>
      <c r="K26" s="72">
        <f t="shared" si="5"/>
        <v>3.265737150050056</v>
      </c>
      <c r="L26" s="106">
        <f>[1]MercLab!G127</f>
        <v>10267.874113700002</v>
      </c>
      <c r="M26" s="72">
        <f t="shared" si="6"/>
        <v>0.72912407070247687</v>
      </c>
      <c r="N26" s="106">
        <f>[1]MercLab!H127</f>
        <v>82458.966199715811</v>
      </c>
      <c r="O26" s="72">
        <f t="shared" si="7"/>
        <v>20.952031645063123</v>
      </c>
    </row>
    <row r="27" spans="1:15">
      <c r="A27" s="180" t="s">
        <v>51</v>
      </c>
      <c r="B27" s="106">
        <f>[1]MercLab!C128</f>
        <v>307945.2639161055</v>
      </c>
      <c r="C27" s="72">
        <f t="shared" si="1"/>
        <v>8.897810296926659</v>
      </c>
      <c r="D27" s="106">
        <f t="shared" si="0"/>
        <v>151348.70273481504</v>
      </c>
      <c r="E27" s="72">
        <f t="shared" si="2"/>
        <v>9.1223261945913769</v>
      </c>
      <c r="F27" s="106">
        <f>[1]MercLab!D128</f>
        <v>0</v>
      </c>
      <c r="G27" s="72">
        <f t="shared" si="3"/>
        <v>0</v>
      </c>
      <c r="H27" s="106">
        <f>[1]MercLab!E128</f>
        <v>129242.63854416805</v>
      </c>
      <c r="I27" s="72">
        <f t="shared" si="4"/>
        <v>9.6697443781886125</v>
      </c>
      <c r="J27" s="106">
        <f>[1]MercLab!F128</f>
        <v>22106.064190647008</v>
      </c>
      <c r="K27" s="72">
        <f t="shared" si="5"/>
        <v>20.522113438424842</v>
      </c>
      <c r="L27" s="106">
        <f>[1]MercLab!G128</f>
        <v>47570.537107056894</v>
      </c>
      <c r="M27" s="72">
        <f t="shared" si="6"/>
        <v>3.3779946342273535</v>
      </c>
      <c r="N27" s="106">
        <f>[1]MercLab!H128</f>
        <v>109026.02407423389</v>
      </c>
      <c r="O27" s="72">
        <f t="shared" si="7"/>
        <v>27.702465987824077</v>
      </c>
    </row>
    <row r="28" spans="1:15">
      <c r="A28" s="180" t="s">
        <v>52</v>
      </c>
      <c r="B28" s="106">
        <f>[1]MercLab!C129</f>
        <v>553914.4962540695</v>
      </c>
      <c r="C28" s="72">
        <f t="shared" si="1"/>
        <v>16.004877119101021</v>
      </c>
      <c r="D28" s="106">
        <f t="shared" si="0"/>
        <v>359603.23493503948</v>
      </c>
      <c r="E28" s="72">
        <f t="shared" si="2"/>
        <v>21.674569721654485</v>
      </c>
      <c r="F28" s="107">
        <f>[1]MercLab!D129</f>
        <v>16759.889553735007</v>
      </c>
      <c r="G28" s="72">
        <f t="shared" si="3"/>
        <v>7.8019550449009518</v>
      </c>
      <c r="H28" s="106">
        <f>[1]MercLab!E129</f>
        <v>321072.71769276343</v>
      </c>
      <c r="I28" s="72">
        <f t="shared" si="4"/>
        <v>24.022189131014418</v>
      </c>
      <c r="J28" s="106">
        <f>[1]MercLab!F129</f>
        <v>21770.627688541004</v>
      </c>
      <c r="K28" s="72">
        <f t="shared" si="5"/>
        <v>20.21071173940506</v>
      </c>
      <c r="L28" s="106">
        <f>[1]MercLab!G129</f>
        <v>117964.86437486605</v>
      </c>
      <c r="M28" s="72">
        <f t="shared" si="6"/>
        <v>8.3767117867277872</v>
      </c>
      <c r="N28" s="106">
        <f>[1]MercLab!H129</f>
        <v>76346.39694417073</v>
      </c>
      <c r="O28" s="72">
        <f t="shared" si="7"/>
        <v>19.398886482357188</v>
      </c>
    </row>
    <row r="29" spans="1:15">
      <c r="A29" s="180" t="s">
        <v>53</v>
      </c>
      <c r="B29" s="107">
        <f>[1]MercLab!C130</f>
        <v>412387.82594579336</v>
      </c>
      <c r="C29" s="72">
        <f t="shared" si="1"/>
        <v>11.915587196779656</v>
      </c>
      <c r="D29" s="107">
        <f t="shared" si="0"/>
        <v>252690.82453606173</v>
      </c>
      <c r="E29" s="72">
        <f t="shared" si="2"/>
        <v>15.230577376253626</v>
      </c>
      <c r="F29" s="71">
        <f>[1]MercLab!D130</f>
        <v>25885.671492385001</v>
      </c>
      <c r="G29" s="72">
        <f t="shared" si="3"/>
        <v>12.050129843824333</v>
      </c>
      <c r="H29" s="107">
        <f>[1]MercLab!E130</f>
        <v>213973.6114963197</v>
      </c>
      <c r="I29" s="72">
        <f t="shared" si="4"/>
        <v>16.009191317617343</v>
      </c>
      <c r="J29" s="107">
        <f>[1]MercLab!F130</f>
        <v>12831.541547357003</v>
      </c>
      <c r="K29" s="72">
        <f t="shared" si="5"/>
        <v>11.912131845529332</v>
      </c>
      <c r="L29" s="107">
        <f>[1]MercLab!G130</f>
        <v>133705.90917301731</v>
      </c>
      <c r="M29" s="72">
        <f t="shared" si="6"/>
        <v>9.4944869496531457</v>
      </c>
      <c r="N29" s="107">
        <f>[1]MercLab!H130</f>
        <v>25991.092236722023</v>
      </c>
      <c r="O29" s="72">
        <f t="shared" si="7"/>
        <v>6.60408700388765</v>
      </c>
    </row>
    <row r="30" spans="1:15">
      <c r="A30" s="180" t="s">
        <v>65</v>
      </c>
      <c r="B30" s="71">
        <f>[1]MercLab!C131</f>
        <v>482450.628659832</v>
      </c>
      <c r="C30" s="72">
        <f t="shared" si="1"/>
        <v>13.939990882982636</v>
      </c>
      <c r="D30" s="71">
        <f t="shared" si="0"/>
        <v>282497.6630137373</v>
      </c>
      <c r="E30" s="72">
        <f t="shared" si="2"/>
        <v>17.027141856223274</v>
      </c>
      <c r="F30" s="106">
        <f>[1]MercLab!D131</f>
        <v>34597.925521202982</v>
      </c>
      <c r="G30" s="72">
        <f t="shared" si="3"/>
        <v>16.105801813180904</v>
      </c>
      <c r="H30" s="71">
        <f>[1]MercLab!E131</f>
        <v>231275.98052454132</v>
      </c>
      <c r="I30" s="72">
        <f t="shared" si="4"/>
        <v>17.303729153772814</v>
      </c>
      <c r="J30" s="71">
        <f>[1]MercLab!F131</f>
        <v>16623.756967993002</v>
      </c>
      <c r="K30" s="72">
        <f t="shared" si="5"/>
        <v>15.432626239016306</v>
      </c>
      <c r="L30" s="71">
        <f>[1]MercLab!G131</f>
        <v>176734.21104370288</v>
      </c>
      <c r="M30" s="72">
        <f t="shared" si="6"/>
        <v>12.549936429064818</v>
      </c>
      <c r="N30" s="71">
        <f>[1]MercLab!H131</f>
        <v>23218.754602404013</v>
      </c>
      <c r="O30" s="72">
        <f t="shared" si="7"/>
        <v>5.8996626274730142</v>
      </c>
    </row>
    <row r="31" spans="1:15">
      <c r="A31" s="180" t="s">
        <v>66</v>
      </c>
      <c r="B31" s="106">
        <f>[1]MercLab!C132</f>
        <v>606077.87386340776</v>
      </c>
      <c r="C31" s="72">
        <f t="shared" si="1"/>
        <v>17.512092500537417</v>
      </c>
      <c r="D31" s="106">
        <f t="shared" si="0"/>
        <v>280626.99929363996</v>
      </c>
      <c r="E31" s="72">
        <f t="shared" si="2"/>
        <v>16.914390280909046</v>
      </c>
      <c r="F31" s="106">
        <f>[1]MercLab!D132</f>
        <v>51924.436597405962</v>
      </c>
      <c r="G31" s="72">
        <f t="shared" si="3"/>
        <v>24.171526832913418</v>
      </c>
      <c r="H31" s="106">
        <f>[1]MercLab!E132</f>
        <v>211695.03917801499</v>
      </c>
      <c r="I31" s="72">
        <f t="shared" si="4"/>
        <v>15.838711883636325</v>
      </c>
      <c r="J31" s="106">
        <f>[1]MercLab!F132</f>
        <v>17007.523518219004</v>
      </c>
      <c r="K31" s="72">
        <f t="shared" si="5"/>
        <v>15.788895026154959</v>
      </c>
      <c r="L31" s="106">
        <f>[1]MercLab!G132</f>
        <v>307221.70130990626</v>
      </c>
      <c r="M31" s="72">
        <f t="shared" si="6"/>
        <v>21.815882721852002</v>
      </c>
      <c r="N31" s="106">
        <f>[1]MercLab!H132</f>
        <v>18229.173259863008</v>
      </c>
      <c r="O31" s="72">
        <f t="shared" si="7"/>
        <v>4.6318579119574812</v>
      </c>
    </row>
    <row r="32" spans="1:15">
      <c r="A32" s="180" t="s">
        <v>67</v>
      </c>
      <c r="B32" s="106">
        <f>[1]MercLab!C133</f>
        <v>631802.61218719627</v>
      </c>
      <c r="C32" s="72">
        <f t="shared" si="1"/>
        <v>18.255386417879514</v>
      </c>
      <c r="D32" s="106">
        <f t="shared" si="0"/>
        <v>235589.73904833259</v>
      </c>
      <c r="E32" s="72">
        <f t="shared" si="2"/>
        <v>14.199833952083049</v>
      </c>
      <c r="F32" s="106">
        <f>[1]MercLab!D133</f>
        <v>68353.231905919005</v>
      </c>
      <c r="G32" s="72">
        <f t="shared" si="3"/>
        <v>31.819353032957427</v>
      </c>
      <c r="H32" s="106">
        <f>[1]MercLab!E133</f>
        <v>157201.07948372257</v>
      </c>
      <c r="I32" s="72">
        <f t="shared" si="4"/>
        <v>11.761553862608762</v>
      </c>
      <c r="J32" s="106">
        <f>[1]MercLab!F133</f>
        <v>10035.427658691002</v>
      </c>
      <c r="K32" s="72">
        <f t="shared" si="5"/>
        <v>9.3163659997829402</v>
      </c>
      <c r="L32" s="106">
        <f>[1]MercLab!G133</f>
        <v>372008.44189902081</v>
      </c>
      <c r="M32" s="72">
        <f t="shared" si="6"/>
        <v>26.416403871877929</v>
      </c>
      <c r="N32" s="106">
        <f>[1]MercLab!H133</f>
        <v>24204.43123983901</v>
      </c>
      <c r="O32" s="72">
        <f t="shared" si="7"/>
        <v>6.1501135978298151</v>
      </c>
    </row>
    <row r="33" spans="1:15">
      <c r="A33" s="179" t="s">
        <v>121</v>
      </c>
      <c r="B33" s="106">
        <f>[1]MercLab!C134</f>
        <v>319496.50500972179</v>
      </c>
      <c r="C33" s="72">
        <f t="shared" si="1"/>
        <v>9.2315733515617904</v>
      </c>
      <c r="D33" s="106">
        <f t="shared" si="0"/>
        <v>66162.1628147749</v>
      </c>
      <c r="E33" s="72">
        <f t="shared" si="2"/>
        <v>3.9878295619986446</v>
      </c>
      <c r="F33" s="107">
        <f>[1]MercLab!D134</f>
        <v>17295.380749929001</v>
      </c>
      <c r="G33" s="72">
        <f t="shared" si="3"/>
        <v>8.0512334322227055</v>
      </c>
      <c r="H33" s="106">
        <f>[1]MercLab!E134</f>
        <v>45041.255667335907</v>
      </c>
      <c r="I33" s="72">
        <f t="shared" si="4"/>
        <v>3.369920590308396</v>
      </c>
      <c r="J33" s="106">
        <f>[1]MercLab!F134</f>
        <v>3825.5263975100006</v>
      </c>
      <c r="K33" s="72">
        <f t="shared" si="5"/>
        <v>3.5514185616363743</v>
      </c>
      <c r="L33" s="106">
        <f>[1]MercLab!G134</f>
        <v>241869.39736259391</v>
      </c>
      <c r="M33" s="72">
        <f t="shared" si="6"/>
        <v>17.175200789428175</v>
      </c>
      <c r="N33" s="106">
        <f>[1]MercLab!H134</f>
        <v>11464.944832356003</v>
      </c>
      <c r="O33" s="72">
        <f t="shared" si="7"/>
        <v>2.913132410059899</v>
      </c>
    </row>
    <row r="34" spans="1:15">
      <c r="A34" s="181"/>
      <c r="B34" s="107"/>
      <c r="C34" s="72"/>
      <c r="D34" s="107"/>
      <c r="E34" s="72"/>
      <c r="F34" s="107"/>
      <c r="G34" s="72"/>
      <c r="H34" s="107"/>
      <c r="I34" s="72"/>
      <c r="J34" s="107"/>
      <c r="K34" s="72"/>
      <c r="L34" s="107"/>
      <c r="M34" s="72"/>
      <c r="N34" s="107"/>
      <c r="O34" s="72"/>
    </row>
    <row r="35" spans="1:15">
      <c r="A35" s="177" t="s">
        <v>15</v>
      </c>
      <c r="B35" s="105"/>
      <c r="C35" s="69"/>
      <c r="D35" s="105"/>
      <c r="E35" s="69"/>
      <c r="F35" s="105"/>
      <c r="G35" s="69"/>
      <c r="H35" s="105"/>
      <c r="I35" s="69"/>
      <c r="J35" s="105"/>
      <c r="K35" s="69"/>
      <c r="L35" s="105"/>
      <c r="M35" s="69"/>
      <c r="N35" s="105"/>
      <c r="O35" s="69"/>
    </row>
    <row r="36" spans="1:15">
      <c r="A36" s="179" t="s">
        <v>72</v>
      </c>
      <c r="B36" s="106">
        <f>[1]MercLab!C136</f>
        <v>2151008.0174051463</v>
      </c>
      <c r="C36" s="72">
        <f t="shared" ref="C36:C47" si="8">IF(ISNUMBER(B36/B$8*100),B36/B$8*100,0)</f>
        <v>62.151503947966148</v>
      </c>
      <c r="D36" s="106">
        <f t="shared" si="0"/>
        <v>1082218.1300117888</v>
      </c>
      <c r="E36" s="72">
        <f t="shared" ref="E36:E47" si="9">IF(ISNUMBER(D36/D$8*100),D36/D$8*100,0)</f>
        <v>65.229147110471274</v>
      </c>
      <c r="F36" s="106">
        <f>[1]MercLab!D136</f>
        <v>91615.430668658155</v>
      </c>
      <c r="G36" s="72">
        <f t="shared" ref="G36:G47" si="10">IF(ISNUMBER(F36/F$8*100),F36/F$8*100,0)</f>
        <v>42.648220873079644</v>
      </c>
      <c r="H36" s="106">
        <f>[1]MercLab!E136</f>
        <v>981978.56545502564</v>
      </c>
      <c r="I36" s="72">
        <f t="shared" ref="I36:I47" si="11">IF(ISNUMBER(H36/H$8*100),H36/H$8*100,0)</f>
        <v>73.47019389089165</v>
      </c>
      <c r="J36" s="106">
        <f>[1]MercLab!F136</f>
        <v>8624.1338881049996</v>
      </c>
      <c r="K36" s="72">
        <f t="shared" ref="K36:K47" si="12">IF(ISNUMBER(J36/J$8*100),J36/J$8*100,0)</f>
        <v>8.0061946999473825</v>
      </c>
      <c r="L36" s="106">
        <f>[1]MercLab!G136</f>
        <v>838966.70899540896</v>
      </c>
      <c r="M36" s="72">
        <f t="shared" ref="M36:M47" si="13">IF(ISNUMBER(L36/L$8*100),L36/L$8*100,0)</f>
        <v>59.575216376134989</v>
      </c>
      <c r="N36" s="106">
        <f>[1]MercLab!H136</f>
        <v>229823.17839786393</v>
      </c>
      <c r="O36" s="72">
        <f t="shared" ref="O36:O47" si="14">IF(ISNUMBER(N36/N$8*100),N36/N$8*100,0)</f>
        <v>58.395863160574379</v>
      </c>
    </row>
    <row r="37" spans="1:15">
      <c r="A37" s="179" t="s">
        <v>4</v>
      </c>
      <c r="B37" s="106">
        <f>[1]MercLab!C137</f>
        <v>1309902.6295939824</v>
      </c>
      <c r="C37" s="72">
        <f t="shared" si="8"/>
        <v>37.848496052038406</v>
      </c>
      <c r="D37" s="106">
        <f t="shared" si="0"/>
        <v>576883.94007804291</v>
      </c>
      <c r="E37" s="72">
        <f t="shared" si="9"/>
        <v>34.770852889527042</v>
      </c>
      <c r="F37" s="107">
        <f>[1]MercLab!D137</f>
        <v>123201.10515191904</v>
      </c>
      <c r="G37" s="72">
        <f t="shared" si="10"/>
        <v>57.351779126920199</v>
      </c>
      <c r="H37" s="106">
        <f>[1]MercLab!E137</f>
        <v>354588.70550292474</v>
      </c>
      <c r="I37" s="72">
        <f t="shared" si="11"/>
        <v>26.529806109106278</v>
      </c>
      <c r="J37" s="106">
        <f>[1]MercLab!F137</f>
        <v>99094.12942319912</v>
      </c>
      <c r="K37" s="72">
        <f t="shared" si="12"/>
        <v>91.993805300052571</v>
      </c>
      <c r="L37" s="106">
        <f>[1]MercLab!G137</f>
        <v>569281.14980959147</v>
      </c>
      <c r="M37" s="72">
        <f t="shared" si="13"/>
        <v>40.424783623860009</v>
      </c>
      <c r="N37" s="106">
        <f>[1]MercLab!H137</f>
        <v>163737.53970627778</v>
      </c>
      <c r="O37" s="72">
        <f t="shared" si="14"/>
        <v>41.604136839427589</v>
      </c>
    </row>
    <row r="38" spans="1:15">
      <c r="A38" s="181"/>
      <c r="B38" s="107"/>
      <c r="C38" s="72"/>
      <c r="D38" s="107"/>
      <c r="E38" s="72"/>
      <c r="F38" s="107"/>
      <c r="G38" s="72"/>
      <c r="H38" s="107"/>
      <c r="I38" s="72"/>
      <c r="J38" s="107"/>
      <c r="K38" s="72"/>
      <c r="L38" s="107"/>
      <c r="M38" s="72"/>
      <c r="N38" s="107"/>
      <c r="O38" s="72"/>
    </row>
    <row r="39" spans="1:15">
      <c r="A39" s="177" t="s">
        <v>133</v>
      </c>
      <c r="B39" s="105">
        <f>[1]MercLab!C138</f>
        <v>1934316.537721396</v>
      </c>
      <c r="C39" s="69">
        <f>IF(ISNUMBER(B39/B$8*100),B39/B$8*100,0)</f>
        <v>55.890392298878986</v>
      </c>
      <c r="D39" s="105">
        <f t="shared" si="0"/>
        <v>648026.36145292409</v>
      </c>
      <c r="E39" s="69">
        <f>IF(ISNUMBER(D39/D$8*100),D39/D$8*100,0)</f>
        <v>39.058860400181764</v>
      </c>
      <c r="F39" s="105">
        <f>[1]MercLab!D138</f>
        <v>0</v>
      </c>
      <c r="G39" s="69">
        <f>IF(ISNUMBER(F39/F$8*100),F39/F$8*100,0)</f>
        <v>0</v>
      </c>
      <c r="H39" s="105">
        <f>[1]MercLab!E138</f>
        <v>541906.6214210199</v>
      </c>
      <c r="I39" s="69">
        <f>IF(ISNUMBER(H39/H$8*100),H39/H$8*100,0)</f>
        <v>40.544657436704327</v>
      </c>
      <c r="J39" s="105">
        <f>[1]MercLab!F138</f>
        <v>106119.74003190416</v>
      </c>
      <c r="K39" s="69">
        <f>IF(ISNUMBER(J39/J$8*100),J39/J$8*100,0)</f>
        <v>98.516014619749029</v>
      </c>
      <c r="L39" s="105">
        <f>[1]MercLab!G138</f>
        <v>1286290.1762684011</v>
      </c>
      <c r="M39" s="69">
        <f>IF(ISNUMBER(L39/L$8*100),L39/L$8*100,0)</f>
        <v>91.339757289590096</v>
      </c>
      <c r="N39" s="105">
        <f>[1]MercLab!H138</f>
        <v>0</v>
      </c>
      <c r="O39" s="69">
        <f>IF(ISNUMBER(N39/N$8*100),N39/N$8*100,0)</f>
        <v>0</v>
      </c>
    </row>
    <row r="40" spans="1:15">
      <c r="A40" s="174" t="s">
        <v>126</v>
      </c>
      <c r="B40" s="106">
        <f>SUM(B41:B43)</f>
        <v>1718276.9914447118</v>
      </c>
      <c r="C40" s="72">
        <f t="shared" si="8"/>
        <v>49.648117698001428</v>
      </c>
      <c r="D40" s="106">
        <f t="shared" si="0"/>
        <v>609350.51406605751</v>
      </c>
      <c r="E40" s="72">
        <f t="shared" si="9"/>
        <v>36.72772911633183</v>
      </c>
      <c r="F40" s="106">
        <f>SUM(F41:F43)</f>
        <v>0</v>
      </c>
      <c r="G40" s="72">
        <f t="shared" si="10"/>
        <v>0</v>
      </c>
      <c r="H40" s="106">
        <f>SUM(H41:H43)</f>
        <v>508394.10576467763</v>
      </c>
      <c r="I40" s="72">
        <f t="shared" si="11"/>
        <v>38.037300240061143</v>
      </c>
      <c r="J40" s="106">
        <f>SUM(J41:J43)</f>
        <v>100956.40830137994</v>
      </c>
      <c r="K40" s="72">
        <f t="shared" si="12"/>
        <v>93.722647578913737</v>
      </c>
      <c r="L40" s="106">
        <f>SUM(L41:L43)</f>
        <v>1108926.4773786075</v>
      </c>
      <c r="M40" s="72">
        <f t="shared" si="13"/>
        <v>78.745120785736958</v>
      </c>
      <c r="N40" s="106">
        <f>SUM(N41:N43)</f>
        <v>0</v>
      </c>
      <c r="O40" s="72">
        <f t="shared" si="14"/>
        <v>0</v>
      </c>
    </row>
    <row r="41" spans="1:15">
      <c r="A41" s="175" t="s">
        <v>136</v>
      </c>
      <c r="B41" s="106">
        <f>[1]MercLab!C139</f>
        <v>942817.24415855529</v>
      </c>
      <c r="C41" s="72">
        <f t="shared" si="8"/>
        <v>27.241883432503293</v>
      </c>
      <c r="D41" s="106">
        <f t="shared" si="0"/>
        <v>260795.28232408906</v>
      </c>
      <c r="E41" s="72">
        <f t="shared" si="9"/>
        <v>15.71906195680679</v>
      </c>
      <c r="F41" s="106">
        <f>[1]MercLab!D139</f>
        <v>0</v>
      </c>
      <c r="G41" s="72">
        <f t="shared" si="10"/>
        <v>0</v>
      </c>
      <c r="H41" s="106">
        <f>[1]MercLab!E139</f>
        <v>239040.60785332005</v>
      </c>
      <c r="I41" s="72">
        <f t="shared" si="11"/>
        <v>17.884667165461028</v>
      </c>
      <c r="J41" s="106">
        <f>[1]MercLab!F139</f>
        <v>21754.674470769005</v>
      </c>
      <c r="K41" s="72">
        <f t="shared" si="12"/>
        <v>20.195901606673996</v>
      </c>
      <c r="L41" s="106">
        <f>[1]MercLab!G139</f>
        <v>682021.96183443931</v>
      </c>
      <c r="M41" s="72">
        <f t="shared" si="13"/>
        <v>48.430534267820576</v>
      </c>
      <c r="N41" s="106">
        <f>[1]MercLab!H139</f>
        <v>0</v>
      </c>
      <c r="O41" s="72">
        <f t="shared" si="14"/>
        <v>0</v>
      </c>
    </row>
    <row r="42" spans="1:15">
      <c r="A42" s="175" t="s">
        <v>137</v>
      </c>
      <c r="B42" s="106">
        <f>[1]MercLab!C140</f>
        <v>774245.42947804462</v>
      </c>
      <c r="C42" s="72">
        <f t="shared" si="8"/>
        <v>22.371147609644567</v>
      </c>
      <c r="D42" s="106">
        <f t="shared" si="0"/>
        <v>348264.33949100354</v>
      </c>
      <c r="E42" s="72">
        <f t="shared" si="9"/>
        <v>20.991134045908396</v>
      </c>
      <c r="F42" s="106">
        <f>[1]MercLab!D140</f>
        <v>0</v>
      </c>
      <c r="G42" s="72">
        <f t="shared" si="10"/>
        <v>0</v>
      </c>
      <c r="H42" s="106">
        <f>[1]MercLab!E140</f>
        <v>269062.60566039261</v>
      </c>
      <c r="I42" s="72">
        <f t="shared" si="11"/>
        <v>20.130868943659177</v>
      </c>
      <c r="J42" s="106">
        <f>[1]MercLab!F140</f>
        <v>79201.73383061093</v>
      </c>
      <c r="K42" s="72">
        <f t="shared" si="12"/>
        <v>73.526745972239738</v>
      </c>
      <c r="L42" s="106">
        <f>[1]MercLab!G140</f>
        <v>425981.08998702117</v>
      </c>
      <c r="M42" s="72">
        <f t="shared" si="13"/>
        <v>30.249013859568404</v>
      </c>
      <c r="N42" s="106">
        <f>[1]MercLab!H140</f>
        <v>0</v>
      </c>
      <c r="O42" s="72">
        <f t="shared" si="14"/>
        <v>0</v>
      </c>
    </row>
    <row r="43" spans="1:15">
      <c r="A43" s="175" t="s">
        <v>138</v>
      </c>
      <c r="B43" s="106">
        <f>[1]MercLab!C141</f>
        <v>1214.317808112</v>
      </c>
      <c r="C43" s="72">
        <f t="shared" si="8"/>
        <v>3.5086655853567343E-2</v>
      </c>
      <c r="D43" s="106">
        <f t="shared" si="0"/>
        <v>290.89225096500002</v>
      </c>
      <c r="E43" s="72">
        <f t="shared" si="9"/>
        <v>1.7533113616647156E-2</v>
      </c>
      <c r="F43" s="106">
        <f>[1]MercLab!D141</f>
        <v>0</v>
      </c>
      <c r="G43" s="72">
        <f t="shared" si="10"/>
        <v>0</v>
      </c>
      <c r="H43" s="106">
        <f>[1]MercLab!E141</f>
        <v>290.89225096500002</v>
      </c>
      <c r="I43" s="72">
        <f t="shared" si="11"/>
        <v>2.1764130940936811E-2</v>
      </c>
      <c r="J43" s="106">
        <f>[1]MercLab!F141</f>
        <v>0</v>
      </c>
      <c r="K43" s="72">
        <f t="shared" si="12"/>
        <v>0</v>
      </c>
      <c r="L43" s="106">
        <f>[1]MercLab!G141</f>
        <v>923.42555714699995</v>
      </c>
      <c r="M43" s="72">
        <f t="shared" si="13"/>
        <v>6.5572658347980498E-2</v>
      </c>
      <c r="N43" s="106">
        <f>[1]MercLab!H141</f>
        <v>0</v>
      </c>
      <c r="O43" s="72">
        <f t="shared" si="14"/>
        <v>0</v>
      </c>
    </row>
    <row r="44" spans="1:15">
      <c r="A44" s="174" t="s">
        <v>127</v>
      </c>
      <c r="B44" s="106">
        <f>[1]MercLab!C142</f>
        <v>164956.1167174023</v>
      </c>
      <c r="C44" s="72">
        <f t="shared" si="8"/>
        <v>4.7662633781209935</v>
      </c>
      <c r="D44" s="106">
        <f t="shared" si="0"/>
        <v>35107.020926322002</v>
      </c>
      <c r="E44" s="72">
        <f t="shared" si="9"/>
        <v>2.1160253825987061</v>
      </c>
      <c r="F44" s="71">
        <f>[1]MercLab!D142</f>
        <v>0</v>
      </c>
      <c r="G44" s="72">
        <f t="shared" si="10"/>
        <v>0</v>
      </c>
      <c r="H44" s="106">
        <f>[1]MercLab!E142</f>
        <v>29943.689195798004</v>
      </c>
      <c r="I44" s="72">
        <f t="shared" si="11"/>
        <v>2.2403428429259691</v>
      </c>
      <c r="J44" s="106">
        <f>[1]MercLab!F142</f>
        <v>5163.3317305239989</v>
      </c>
      <c r="K44" s="72">
        <f t="shared" si="12"/>
        <v>4.7933670408350793</v>
      </c>
      <c r="L44" s="106">
        <f>[1]MercLab!G142</f>
        <v>129849.09579108002</v>
      </c>
      <c r="M44" s="72">
        <f t="shared" si="13"/>
        <v>9.2206137562502537</v>
      </c>
      <c r="N44" s="106">
        <f>[1]MercLab!H142</f>
        <v>0</v>
      </c>
      <c r="O44" s="72">
        <f t="shared" si="14"/>
        <v>0</v>
      </c>
    </row>
    <row r="45" spans="1:15">
      <c r="A45" s="174" t="s">
        <v>128</v>
      </c>
      <c r="B45" s="71">
        <f>[1]MercLab!C143</f>
        <v>32560.928025917994</v>
      </c>
      <c r="C45" s="72">
        <f t="shared" si="8"/>
        <v>0.94081966704781195</v>
      </c>
      <c r="D45" s="71">
        <f t="shared" si="0"/>
        <v>2692.4457877959994</v>
      </c>
      <c r="E45" s="72">
        <f t="shared" si="9"/>
        <v>0.16228331193934151</v>
      </c>
      <c r="F45" s="106">
        <f>[1]MercLab!D143</f>
        <v>0</v>
      </c>
      <c r="G45" s="72">
        <f t="shared" si="10"/>
        <v>0</v>
      </c>
      <c r="H45" s="71">
        <f>[1]MercLab!E143</f>
        <v>2692.4457877959994</v>
      </c>
      <c r="I45" s="72">
        <f t="shared" si="11"/>
        <v>0.20144483905147567</v>
      </c>
      <c r="J45" s="71">
        <f>[1]MercLab!F143</f>
        <v>0</v>
      </c>
      <c r="K45" s="72">
        <f t="shared" si="12"/>
        <v>0</v>
      </c>
      <c r="L45" s="71">
        <f>[1]MercLab!G143</f>
        <v>29868.482238121996</v>
      </c>
      <c r="M45" s="72">
        <f t="shared" si="13"/>
        <v>2.1209677012018364</v>
      </c>
      <c r="N45" s="71">
        <f>[1]MercLab!H143</f>
        <v>0</v>
      </c>
      <c r="O45" s="72">
        <f t="shared" si="14"/>
        <v>0</v>
      </c>
    </row>
    <row r="46" spans="1:15">
      <c r="A46" s="174" t="s">
        <v>129</v>
      </c>
      <c r="B46" s="106">
        <f>[1]MercLab!C144</f>
        <v>8816.4370410240008</v>
      </c>
      <c r="C46" s="72">
        <f t="shared" si="8"/>
        <v>0.25474327251612</v>
      </c>
      <c r="D46" s="106">
        <f t="shared" si="0"/>
        <v>693.19961533199989</v>
      </c>
      <c r="E46" s="72">
        <f t="shared" si="9"/>
        <v>4.1781613550422196E-2</v>
      </c>
      <c r="F46" s="106">
        <f>[1]MercLab!D144</f>
        <v>0</v>
      </c>
      <c r="G46" s="72">
        <f t="shared" si="10"/>
        <v>0</v>
      </c>
      <c r="H46" s="106">
        <f>[1]MercLab!E144</f>
        <v>693.19961533199989</v>
      </c>
      <c r="I46" s="72">
        <f t="shared" si="11"/>
        <v>5.1864177014835366E-2</v>
      </c>
      <c r="J46" s="106">
        <f>[1]MercLab!F144</f>
        <v>0</v>
      </c>
      <c r="K46" s="72">
        <f t="shared" si="12"/>
        <v>0</v>
      </c>
      <c r="L46" s="106">
        <f>[1]MercLab!G144</f>
        <v>8123.2374256920011</v>
      </c>
      <c r="M46" s="72">
        <f t="shared" si="13"/>
        <v>0.57683293284640569</v>
      </c>
      <c r="N46" s="106">
        <f>[1]MercLab!H144</f>
        <v>0</v>
      </c>
      <c r="O46" s="72">
        <f t="shared" si="14"/>
        <v>0</v>
      </c>
    </row>
    <row r="47" spans="1:15">
      <c r="A47" s="174" t="s">
        <v>130</v>
      </c>
      <c r="B47" s="106">
        <f>[1]MercLab!C145</f>
        <v>9706.0644922499996</v>
      </c>
      <c r="C47" s="72">
        <f t="shared" si="8"/>
        <v>0.28044828319004228</v>
      </c>
      <c r="D47" s="106">
        <f t="shared" si="0"/>
        <v>183.18105742999998</v>
      </c>
      <c r="E47" s="72">
        <f t="shared" si="9"/>
        <v>1.1040975762273541E-2</v>
      </c>
      <c r="F47" s="107">
        <f>[1]MercLab!D145</f>
        <v>0</v>
      </c>
      <c r="G47" s="72">
        <f t="shared" si="10"/>
        <v>0</v>
      </c>
      <c r="H47" s="106">
        <f>[1]MercLab!E145</f>
        <v>183.18105742999998</v>
      </c>
      <c r="I47" s="72">
        <f t="shared" si="11"/>
        <v>1.3705337651931718E-2</v>
      </c>
      <c r="J47" s="106">
        <f>[1]MercLab!F145</f>
        <v>0</v>
      </c>
      <c r="K47" s="72">
        <f t="shared" si="12"/>
        <v>0</v>
      </c>
      <c r="L47" s="106">
        <f>[1]MercLab!G145</f>
        <v>9522.883434819998</v>
      </c>
      <c r="M47" s="72">
        <f t="shared" si="13"/>
        <v>0.67622211354898654</v>
      </c>
      <c r="N47" s="106">
        <f>[1]MercLab!H145</f>
        <v>0</v>
      </c>
      <c r="O47" s="72">
        <f t="shared" si="14"/>
        <v>0</v>
      </c>
    </row>
    <row r="48" spans="1:15">
      <c r="A48" s="60"/>
      <c r="B48" s="107"/>
      <c r="C48" s="108"/>
      <c r="D48" s="107">
        <f t="shared" si="0"/>
        <v>0</v>
      </c>
      <c r="E48" s="108"/>
      <c r="F48" s="107"/>
      <c r="G48" s="108"/>
      <c r="H48" s="107"/>
      <c r="I48" s="108"/>
      <c r="J48" s="107"/>
      <c r="K48" s="108"/>
      <c r="L48" s="107"/>
      <c r="M48" s="108"/>
      <c r="N48" s="107"/>
      <c r="O48" s="108"/>
    </row>
    <row r="49" spans="1:15">
      <c r="A49" s="184" t="s">
        <v>16</v>
      </c>
      <c r="B49" s="105"/>
      <c r="C49" s="69"/>
      <c r="D49" s="105"/>
      <c r="E49" s="69"/>
      <c r="F49" s="105"/>
      <c r="G49" s="69"/>
      <c r="H49" s="105"/>
      <c r="I49" s="69"/>
      <c r="J49" s="105"/>
      <c r="K49" s="69"/>
      <c r="L49" s="105"/>
      <c r="M49" s="69"/>
      <c r="N49" s="105"/>
      <c r="O49" s="69"/>
    </row>
    <row r="50" spans="1:15">
      <c r="A50" s="183" t="s">
        <v>46</v>
      </c>
      <c r="B50" s="71">
        <f>[1]MercLab!C147</f>
        <v>1049029.2368579744</v>
      </c>
      <c r="C50" s="72">
        <f>IF(ISNUMBER(B50/B$8*100),B50/B$8*100,0)</f>
        <v>30.310786491052866</v>
      </c>
      <c r="D50" s="71">
        <f t="shared" si="0"/>
        <v>315457.49298856716</v>
      </c>
      <c r="E50" s="72">
        <f>IF(ISNUMBER(D50/D$8*100),D50/D$8*100,0)</f>
        <v>19.013748380862516</v>
      </c>
      <c r="F50" s="71">
        <f>[1]MercLab!D147</f>
        <v>0</v>
      </c>
      <c r="G50" s="72">
        <f>IF(ISNUMBER(F50/F$8*100),F50/F$8*100,0)</f>
        <v>0</v>
      </c>
      <c r="H50" s="71">
        <f>[1]MercLab!E147</f>
        <v>315457.49298856716</v>
      </c>
      <c r="I50" s="72">
        <f>IF(ISNUMBER(H50/H$8*100),H50/H$8*100,0)</f>
        <v>23.602066266553464</v>
      </c>
      <c r="J50" s="71">
        <f>[1]MercLab!F147</f>
        <v>0</v>
      </c>
      <c r="K50" s="72">
        <f>IF(ISNUMBER(J50/J$8*100),J50/J$8*100,0)</f>
        <v>0</v>
      </c>
      <c r="L50" s="71">
        <f>[1]MercLab!G147</f>
        <v>536869.65681473014</v>
      </c>
      <c r="M50" s="72">
        <f>IF(ISNUMBER(L50/L$8*100),L50/L$8*100,0)</f>
        <v>38.123236151786223</v>
      </c>
      <c r="N50" s="71">
        <f>[1]MercLab!H147</f>
        <v>196702.08705463217</v>
      </c>
      <c r="O50" s="72">
        <f>IF(ISNUMBER(N50/N$8*100),N50/N$8*100,0)</f>
        <v>49.980111836920145</v>
      </c>
    </row>
    <row r="51" spans="1:15">
      <c r="A51" s="183" t="s">
        <v>47</v>
      </c>
      <c r="B51" s="71">
        <f>[1]MercLab!C148</f>
        <v>535864.41843678767</v>
      </c>
      <c r="C51" s="72">
        <f>IF(ISNUMBER(B51/B$8*100),B51/B$8*100,0)</f>
        <v>15.48333583536596</v>
      </c>
      <c r="D51" s="71">
        <f t="shared" si="0"/>
        <v>297631.34265833115</v>
      </c>
      <c r="E51" s="72">
        <f>IF(ISNUMBER(D51/D$8*100),D51/D$8*100,0)</f>
        <v>17.939302712232223</v>
      </c>
      <c r="F51" s="106">
        <f>[1]MercLab!D148</f>
        <v>232.71380077199998</v>
      </c>
      <c r="G51" s="72">
        <f>IF(ISNUMBER(F51/F$8*100),F51/F$8*100,0)</f>
        <v>0.10833141866060576</v>
      </c>
      <c r="H51" s="71">
        <f>[1]MercLab!E148</f>
        <v>297398.62885755918</v>
      </c>
      <c r="I51" s="72">
        <f>IF(ISNUMBER(H51/H$8*100),H51/H$8*100,0)</f>
        <v>22.250928577983224</v>
      </c>
      <c r="J51" s="71">
        <f>[1]MercLab!F148</f>
        <v>0</v>
      </c>
      <c r="K51" s="72">
        <f>IF(ISNUMBER(J51/J$8*100),J51/J$8*100,0)</f>
        <v>0</v>
      </c>
      <c r="L51" s="71">
        <f>[1]MercLab!G148</f>
        <v>193828.33601956582</v>
      </c>
      <c r="M51" s="72">
        <f>IF(ISNUMBER(L51/L$8*100),L51/L$8*100,0)</f>
        <v>13.763794122437609</v>
      </c>
      <c r="N51" s="71">
        <f>[1]MercLab!H148</f>
        <v>44404.739758896896</v>
      </c>
      <c r="O51" s="72">
        <f>IF(ISNUMBER(N51/N$8*100),N51/N$8*100,0)</f>
        <v>11.282818054810962</v>
      </c>
    </row>
    <row r="52" spans="1:15">
      <c r="A52" s="183" t="s">
        <v>68</v>
      </c>
      <c r="B52" s="106">
        <f>[1]MercLab!C149</f>
        <v>1868818.8885440687</v>
      </c>
      <c r="C52" s="72">
        <f>IF(ISNUMBER(B52/B$8*100),B52/B$8*100,0)</f>
        <v>53.997894749596064</v>
      </c>
      <c r="D52" s="106">
        <f t="shared" si="0"/>
        <v>1042790.6019428262</v>
      </c>
      <c r="E52" s="72">
        <f>IF(ISNUMBER(D52/D$8*100),D52/D$8*100,0)</f>
        <v>62.85270935056738</v>
      </c>
      <c r="F52" s="106">
        <f>[1]MercLab!D149</f>
        <v>214583.82201980555</v>
      </c>
      <c r="G52" s="72">
        <f>IF(ISNUMBER(F52/F$8*100),F52/F$8*100,0)</f>
        <v>99.891668581339417</v>
      </c>
      <c r="H52" s="106">
        <f>[1]MercLab!E149</f>
        <v>720488.51661171648</v>
      </c>
      <c r="I52" s="72">
        <f>IF(ISNUMBER(H52/H$8*100),H52/H$8*100,0)</f>
        <v>53.905892525357878</v>
      </c>
      <c r="J52" s="106">
        <f>[1]MercLab!F149</f>
        <v>107718.26331130417</v>
      </c>
      <c r="K52" s="72">
        <f>IF(ISNUMBER(J52/J$8*100),J52/J$8*100,0)</f>
        <v>100</v>
      </c>
      <c r="L52" s="106">
        <f>[1]MercLab!G149</f>
        <v>674350.10797981825</v>
      </c>
      <c r="M52" s="72">
        <f>IF(ISNUMBER(L52/L$8*100),L52/L$8*100,0)</f>
        <v>47.885754184779593</v>
      </c>
      <c r="N52" s="106">
        <f>[1]MercLab!H149</f>
        <v>151678.17862137151</v>
      </c>
      <c r="O52" s="72">
        <f>IF(ISNUMBER(N52/N$8*100),N52/N$8*100,0)</f>
        <v>38.539968966424723</v>
      </c>
    </row>
    <row r="53" spans="1:15">
      <c r="A53" s="183" t="s">
        <v>64</v>
      </c>
      <c r="B53" s="106">
        <f>[1]MercLab!C150</f>
        <v>7198.1031601919985</v>
      </c>
      <c r="C53" s="72">
        <f>IF(ISNUMBER(B53/B$8*100),B53/B$8*100,0)</f>
        <v>0.20798292398659948</v>
      </c>
      <c r="D53" s="106">
        <f t="shared" si="0"/>
        <v>3222.6325000820002</v>
      </c>
      <c r="E53" s="72">
        <f>IF(ISNUMBER(D53/D$8*100),D53/D$8*100,0)</f>
        <v>0.1942395563346779</v>
      </c>
      <c r="F53" s="106">
        <f>[1]MercLab!D150</f>
        <v>0</v>
      </c>
      <c r="G53" s="72">
        <f>IF(ISNUMBER(F53/F$8*100),F53/F$8*100,0)</f>
        <v>0</v>
      </c>
      <c r="H53" s="106">
        <f>[1]MercLab!E150</f>
        <v>3222.6325000820002</v>
      </c>
      <c r="I53" s="72">
        <f>IF(ISNUMBER(H53/H$8*100),H53/H$8*100,0)</f>
        <v>0.24111263010145345</v>
      </c>
      <c r="J53" s="106">
        <f>[1]MercLab!F150</f>
        <v>0</v>
      </c>
      <c r="K53" s="72">
        <f>IF(ISNUMBER(J53/J$8*100),J53/J$8*100,0)</f>
        <v>0</v>
      </c>
      <c r="L53" s="106">
        <f>[1]MercLab!G150</f>
        <v>3199.75799087</v>
      </c>
      <c r="M53" s="72">
        <f>IF(ISNUMBER(L53/L$8*100),L53/L$8*100,0)</f>
        <v>0.22721554099042368</v>
      </c>
      <c r="N53" s="106">
        <f>[1]MercLab!H150</f>
        <v>775.71266923999997</v>
      </c>
      <c r="O53" s="72">
        <f>IF(ISNUMBER(N53/N$8*100),N53/N$8*100,0)</f>
        <v>0.19710114184585636</v>
      </c>
    </row>
    <row r="54" spans="1:15">
      <c r="A54" s="191"/>
      <c r="B54" s="192"/>
      <c r="C54" s="193"/>
      <c r="D54" s="192"/>
      <c r="E54" s="193"/>
      <c r="F54" s="192"/>
      <c r="G54" s="193"/>
      <c r="H54" s="192"/>
      <c r="I54" s="193"/>
      <c r="J54" s="192"/>
      <c r="K54" s="193"/>
      <c r="L54" s="192"/>
      <c r="M54" s="193"/>
      <c r="N54" s="192"/>
      <c r="O54" s="193"/>
    </row>
    <row r="55" spans="1:15">
      <c r="A55" s="14" t="str">
        <f>'C01'!$A$46</f>
        <v>Fuente: Instituto Nacional de Estadística (INE). Encuesta Permanente de Hogares de Propósitos Múltiples, Junio 2014.</v>
      </c>
      <c r="B55" s="125"/>
      <c r="C55" s="124"/>
      <c r="D55" s="125"/>
      <c r="E55" s="124"/>
      <c r="F55" s="126"/>
      <c r="G55" s="124"/>
      <c r="H55" s="126"/>
      <c r="I55" s="124"/>
      <c r="J55" s="126"/>
      <c r="K55" s="124"/>
      <c r="L55" s="125"/>
      <c r="M55" s="124"/>
      <c r="N55" s="125"/>
      <c r="O55" s="124"/>
    </row>
    <row r="56" spans="1:15">
      <c r="A56" s="14" t="str">
        <f>'C02'!A46</f>
        <v>(Promedio de salarios mínimos por rama)</v>
      </c>
      <c r="B56" s="127"/>
      <c r="C56" s="128"/>
      <c r="D56" s="127"/>
      <c r="E56" s="128"/>
      <c r="F56" s="129"/>
      <c r="G56" s="128"/>
      <c r="H56" s="127"/>
      <c r="I56" s="128"/>
      <c r="J56" s="129"/>
      <c r="K56" s="130"/>
      <c r="L56" s="127"/>
      <c r="M56" s="128"/>
      <c r="N56" s="129"/>
      <c r="O56" s="128"/>
    </row>
    <row r="57" spans="1:15">
      <c r="A57" s="14" t="s">
        <v>116</v>
      </c>
      <c r="B57" s="127"/>
      <c r="C57" s="128"/>
      <c r="D57" s="127"/>
      <c r="E57" s="128"/>
      <c r="F57" s="129"/>
      <c r="G57" s="30"/>
      <c r="H57" s="123"/>
      <c r="I57" s="128"/>
      <c r="J57" s="129"/>
      <c r="K57" s="130"/>
      <c r="L57" s="127"/>
      <c r="M57" s="128"/>
      <c r="N57" s="129"/>
      <c r="O57" s="128"/>
    </row>
    <row r="58" spans="1:15">
      <c r="A58" s="14" t="s">
        <v>117</v>
      </c>
      <c r="B58" s="127"/>
      <c r="C58" s="128"/>
      <c r="D58" s="127"/>
      <c r="E58" s="128"/>
      <c r="F58" s="129"/>
      <c r="G58" s="128"/>
      <c r="H58" s="80"/>
      <c r="I58" s="128"/>
      <c r="J58" s="129"/>
      <c r="K58" s="128"/>
      <c r="L58" s="127"/>
      <c r="M58" s="128"/>
      <c r="N58" s="129"/>
      <c r="O58" s="128"/>
    </row>
    <row r="59" spans="1:15">
      <c r="A59" s="14" t="s">
        <v>125</v>
      </c>
      <c r="B59" s="127"/>
      <c r="C59" s="128"/>
      <c r="D59" s="127"/>
      <c r="E59" s="128"/>
      <c r="F59" s="129"/>
      <c r="G59" s="128"/>
      <c r="H59" s="80"/>
      <c r="I59" s="128"/>
      <c r="J59" s="129"/>
      <c r="K59" s="128"/>
      <c r="L59" s="127"/>
      <c r="M59" s="128"/>
      <c r="N59" s="129"/>
      <c r="O59" s="128"/>
    </row>
    <row r="60" spans="1:15">
      <c r="A60" s="14"/>
      <c r="B60" s="127"/>
      <c r="C60" s="128"/>
      <c r="D60" s="127"/>
      <c r="E60" s="128"/>
      <c r="F60" s="129"/>
      <c r="G60" s="128"/>
      <c r="H60" s="80"/>
      <c r="I60" s="128"/>
      <c r="J60" s="129"/>
      <c r="K60" s="128"/>
      <c r="L60" s="127"/>
      <c r="M60" s="128"/>
      <c r="N60" s="129"/>
      <c r="O60" s="128"/>
    </row>
    <row r="61" spans="1:15">
      <c r="A61" s="248" t="s">
        <v>101</v>
      </c>
      <c r="B61" s="248"/>
      <c r="C61" s="248"/>
      <c r="D61" s="248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</row>
    <row r="62" spans="1:15">
      <c r="A62" s="248" t="s">
        <v>109</v>
      </c>
      <c r="B62" s="248"/>
      <c r="C62" s="248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</row>
    <row r="63" spans="1:15">
      <c r="A63" s="248" t="s">
        <v>41</v>
      </c>
      <c r="B63" s="248"/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/>
    </row>
    <row r="64" spans="1:15">
      <c r="A64" s="23" t="s">
        <v>21</v>
      </c>
      <c r="B64" s="247"/>
      <c r="C64" s="247"/>
      <c r="D64" s="247"/>
      <c r="E64" s="247"/>
      <c r="F64" s="247"/>
      <c r="G64" s="247"/>
      <c r="H64" s="247"/>
      <c r="I64" s="247"/>
      <c r="J64" s="247"/>
      <c r="K64" s="247"/>
      <c r="L64" s="82"/>
      <c r="M64" s="82"/>
      <c r="N64" s="82"/>
      <c r="O64" s="82"/>
    </row>
    <row r="65" spans="1:15" ht="11.25" customHeight="1">
      <c r="A65" s="239" t="s">
        <v>39</v>
      </c>
      <c r="B65" s="242" t="s">
        <v>7</v>
      </c>
      <c r="C65" s="242"/>
      <c r="D65" s="238" t="s">
        <v>8</v>
      </c>
      <c r="E65" s="238"/>
      <c r="F65" s="238"/>
      <c r="G65" s="238"/>
      <c r="H65" s="238"/>
      <c r="I65" s="238"/>
      <c r="J65" s="238"/>
      <c r="K65" s="238"/>
      <c r="L65" s="242" t="s">
        <v>1</v>
      </c>
      <c r="M65" s="242"/>
      <c r="N65" s="244" t="s">
        <v>2</v>
      </c>
      <c r="O65" s="244"/>
    </row>
    <row r="66" spans="1:15" ht="13.5">
      <c r="A66" s="240"/>
      <c r="B66" s="243"/>
      <c r="C66" s="243"/>
      <c r="D66" s="246" t="s">
        <v>5</v>
      </c>
      <c r="E66" s="246"/>
      <c r="F66" s="246" t="s">
        <v>140</v>
      </c>
      <c r="G66" s="246"/>
      <c r="H66" s="246" t="s">
        <v>12</v>
      </c>
      <c r="I66" s="246"/>
      <c r="J66" s="246" t="s">
        <v>141</v>
      </c>
      <c r="K66" s="246"/>
      <c r="L66" s="243"/>
      <c r="M66" s="243"/>
      <c r="N66" s="245"/>
      <c r="O66" s="245"/>
    </row>
    <row r="67" spans="1:15">
      <c r="A67" s="241"/>
      <c r="B67" s="189" t="s">
        <v>9</v>
      </c>
      <c r="C67" s="190" t="s">
        <v>113</v>
      </c>
      <c r="D67" s="189" t="s">
        <v>9</v>
      </c>
      <c r="E67" s="190" t="s">
        <v>113</v>
      </c>
      <c r="F67" s="189" t="s">
        <v>9</v>
      </c>
      <c r="G67" s="190" t="s">
        <v>113</v>
      </c>
      <c r="H67" s="189" t="s">
        <v>9</v>
      </c>
      <c r="I67" s="190" t="s">
        <v>113</v>
      </c>
      <c r="J67" s="189" t="s">
        <v>9</v>
      </c>
      <c r="K67" s="190" t="s">
        <v>113</v>
      </c>
      <c r="L67" s="189" t="s">
        <v>9</v>
      </c>
      <c r="M67" s="190" t="s">
        <v>113</v>
      </c>
      <c r="N67" s="189" t="s">
        <v>9</v>
      </c>
      <c r="O67" s="190" t="s">
        <v>113</v>
      </c>
    </row>
    <row r="68" spans="1:15">
      <c r="A68" s="131"/>
      <c r="B68" s="131"/>
      <c r="C68" s="132"/>
      <c r="D68" s="119"/>
      <c r="E68" s="121"/>
      <c r="F68" s="119"/>
      <c r="G68" s="121"/>
      <c r="H68" s="119"/>
      <c r="I68" s="121"/>
      <c r="J68" s="119"/>
      <c r="K68" s="121"/>
      <c r="L68" s="119"/>
      <c r="M68" s="121"/>
      <c r="N68" s="119"/>
      <c r="O68" s="121"/>
    </row>
    <row r="69" spans="1:15">
      <c r="A69" s="186" t="s">
        <v>132</v>
      </c>
      <c r="B69" s="22">
        <f t="shared" ref="B69:O69" si="15">B8</f>
        <v>3460910.6469989712</v>
      </c>
      <c r="C69" s="69">
        <f t="shared" si="15"/>
        <v>100.0000000000027</v>
      </c>
      <c r="D69" s="22">
        <f t="shared" si="15"/>
        <v>1659102.0700898597</v>
      </c>
      <c r="E69" s="69">
        <f t="shared" si="15"/>
        <v>47.938309864442822</v>
      </c>
      <c r="F69" s="22">
        <f t="shared" si="15"/>
        <v>214816.53582057753</v>
      </c>
      <c r="G69" s="69">
        <f t="shared" si="15"/>
        <v>6.2069367785282026</v>
      </c>
      <c r="H69" s="22">
        <f t="shared" si="15"/>
        <v>1336567.270957978</v>
      </c>
      <c r="I69" s="69">
        <f t="shared" si="15"/>
        <v>38.618947649427</v>
      </c>
      <c r="J69" s="22">
        <f t="shared" si="15"/>
        <v>107718.26331130417</v>
      </c>
      <c r="K69" s="69">
        <f t="shared" si="15"/>
        <v>3.112425436487618</v>
      </c>
      <c r="L69" s="22">
        <f t="shared" si="15"/>
        <v>1408247.8588050709</v>
      </c>
      <c r="M69" s="69">
        <f t="shared" si="15"/>
        <v>40.690095828570215</v>
      </c>
      <c r="N69" s="22">
        <f t="shared" si="15"/>
        <v>393560.71810413396</v>
      </c>
      <c r="O69" s="69">
        <f t="shared" si="15"/>
        <v>11.371594306989659</v>
      </c>
    </row>
    <row r="70" spans="1:15">
      <c r="A70" s="185"/>
      <c r="B70" s="22"/>
      <c r="C70" s="69"/>
      <c r="D70" s="22"/>
      <c r="E70" s="69"/>
      <c r="F70" s="22"/>
      <c r="G70" s="69"/>
      <c r="H70" s="22"/>
      <c r="I70" s="69"/>
      <c r="J70" s="22"/>
      <c r="K70" s="69"/>
      <c r="L70" s="22"/>
      <c r="M70" s="69"/>
      <c r="N70" s="22"/>
      <c r="O70" s="69"/>
    </row>
    <row r="71" spans="1:15">
      <c r="A71" s="187" t="s">
        <v>17</v>
      </c>
      <c r="B71" s="22"/>
      <c r="C71" s="69"/>
      <c r="D71" s="22"/>
      <c r="E71" s="69"/>
      <c r="F71" s="22"/>
      <c r="G71" s="69"/>
      <c r="H71" s="22"/>
      <c r="I71" s="69"/>
      <c r="J71" s="22"/>
      <c r="K71" s="69"/>
      <c r="L71" s="22"/>
      <c r="M71" s="69"/>
      <c r="N71" s="22"/>
      <c r="O71" s="69"/>
    </row>
    <row r="72" spans="1:15">
      <c r="A72" s="188" t="s">
        <v>73</v>
      </c>
      <c r="B72" s="106">
        <f>[1]MercLab!C153</f>
        <v>1037371.925890371</v>
      </c>
      <c r="C72" s="72">
        <f t="shared" ref="C72:C81" si="16">IF(ISNUMBER(B72/B$69*100),B72/B$69*100,0)</f>
        <v>29.973958639755637</v>
      </c>
      <c r="D72" s="106">
        <f t="shared" ref="D72:D94" si="17">F72+H72+J72</f>
        <v>310888.50738987222</v>
      </c>
      <c r="E72" s="72">
        <f t="shared" ref="E72:E81" si="18">IF(ISNUMBER(D72/D$69*100),D72/D$69*100,0)</f>
        <v>18.73835932065554</v>
      </c>
      <c r="F72" s="106">
        <f>[1]MercLab!D153</f>
        <v>0</v>
      </c>
      <c r="G72" s="72">
        <f t="shared" ref="G72:G81" si="19">IF(ISNUMBER(F72/F$69*100),F72/F$69*100,0)</f>
        <v>0</v>
      </c>
      <c r="H72" s="106">
        <f>[1]MercLab!E153</f>
        <v>310888.50738987222</v>
      </c>
      <c r="I72" s="72">
        <f t="shared" ref="I72:I81" si="20">IF(ISNUMBER(H72/H$69*100),H72/H$69*100,0)</f>
        <v>23.260221475200751</v>
      </c>
      <c r="J72" s="106">
        <f>[1]MercLab!F153</f>
        <v>0</v>
      </c>
      <c r="K72" s="72">
        <f t="shared" ref="K72:K81" si="21">IF(ISNUMBER(J72/J$69*100),J72/J$69*100,0)</f>
        <v>0</v>
      </c>
      <c r="L72" s="106">
        <f>[1]MercLab!G153</f>
        <v>530531.08871247421</v>
      </c>
      <c r="M72" s="72">
        <f t="shared" ref="M72:M81" si="22">IF(ISNUMBER(L72/L$69*100),L72/L$69*100,0)</f>
        <v>37.67313299255725</v>
      </c>
      <c r="N72" s="106">
        <f>[1]MercLab!H153</f>
        <v>195952.32978798018</v>
      </c>
      <c r="O72" s="72">
        <f t="shared" ref="O72:O81" si="23">IF(ISNUMBER(N72/N$69*100),N72/N$69*100,0)</f>
        <v>49.789605713681084</v>
      </c>
    </row>
    <row r="73" spans="1:15">
      <c r="A73" s="188" t="s">
        <v>91</v>
      </c>
      <c r="B73" s="106">
        <f>[1]MercLab!C154</f>
        <v>11657.310967602005</v>
      </c>
      <c r="C73" s="72">
        <f t="shared" si="16"/>
        <v>0.33682785129718112</v>
      </c>
      <c r="D73" s="106">
        <f t="shared" si="17"/>
        <v>4568.9855986950006</v>
      </c>
      <c r="E73" s="72">
        <f t="shared" si="18"/>
        <v>0.27538906020697912</v>
      </c>
      <c r="F73" s="106">
        <f>[1]MercLab!D154</f>
        <v>0</v>
      </c>
      <c r="G73" s="72">
        <f t="shared" si="19"/>
        <v>0</v>
      </c>
      <c r="H73" s="106">
        <f>[1]MercLab!E154</f>
        <v>4568.9855986950006</v>
      </c>
      <c r="I73" s="72">
        <f t="shared" si="20"/>
        <v>0.34184479135271678</v>
      </c>
      <c r="J73" s="106">
        <f>[1]MercLab!F154</f>
        <v>0</v>
      </c>
      <c r="K73" s="72">
        <f t="shared" si="21"/>
        <v>0</v>
      </c>
      <c r="L73" s="106">
        <f>[1]MercLab!G154</f>
        <v>6338.5681022549979</v>
      </c>
      <c r="M73" s="72">
        <f t="shared" si="22"/>
        <v>0.45010315922890248</v>
      </c>
      <c r="N73" s="106">
        <f>[1]MercLab!H154</f>
        <v>749.757266652</v>
      </c>
      <c r="O73" s="72">
        <f t="shared" si="23"/>
        <v>0.1905061232390623</v>
      </c>
    </row>
    <row r="74" spans="1:15">
      <c r="A74" s="188" t="s">
        <v>74</v>
      </c>
      <c r="B74" s="106">
        <f>[1]MercLab!C155</f>
        <v>535864.41843678767</v>
      </c>
      <c r="C74" s="72">
        <f t="shared" si="16"/>
        <v>15.48333583536596</v>
      </c>
      <c r="D74" s="106">
        <f t="shared" si="17"/>
        <v>297631.34265833115</v>
      </c>
      <c r="E74" s="72">
        <f t="shared" si="18"/>
        <v>17.939302712232223</v>
      </c>
      <c r="F74" s="106">
        <f>[1]MercLab!D155</f>
        <v>232.71380077199998</v>
      </c>
      <c r="G74" s="72">
        <f t="shared" si="19"/>
        <v>0.10833141866060576</v>
      </c>
      <c r="H74" s="106">
        <f>[1]MercLab!E155</f>
        <v>297398.62885755918</v>
      </c>
      <c r="I74" s="72">
        <f t="shared" si="20"/>
        <v>22.250928577983224</v>
      </c>
      <c r="J74" s="106">
        <f>[1]MercLab!F155</f>
        <v>0</v>
      </c>
      <c r="K74" s="72">
        <f t="shared" si="21"/>
        <v>0</v>
      </c>
      <c r="L74" s="106">
        <f>[1]MercLab!G155</f>
        <v>193828.33601956582</v>
      </c>
      <c r="M74" s="72">
        <f t="shared" si="22"/>
        <v>13.763794122437609</v>
      </c>
      <c r="N74" s="106">
        <f>[1]MercLab!H155</f>
        <v>44404.739758896896</v>
      </c>
      <c r="O74" s="72">
        <f t="shared" si="23"/>
        <v>11.282818054810962</v>
      </c>
    </row>
    <row r="75" spans="1:15">
      <c r="A75" s="188" t="s">
        <v>75</v>
      </c>
      <c r="B75" s="106">
        <f>[1]MercLab!C156</f>
        <v>16375.680653402997</v>
      </c>
      <c r="C75" s="72">
        <f t="shared" si="16"/>
        <v>0.47316103545183102</v>
      </c>
      <c r="D75" s="106">
        <f t="shared" si="17"/>
        <v>15862.666454988001</v>
      </c>
      <c r="E75" s="72">
        <f t="shared" si="18"/>
        <v>0.95609949146340667</v>
      </c>
      <c r="F75" s="106">
        <f>[1]MercLab!D156</f>
        <v>6472.9020596119999</v>
      </c>
      <c r="G75" s="72">
        <f t="shared" si="19"/>
        <v>3.0132233698333168</v>
      </c>
      <c r="H75" s="106">
        <f>[1]MercLab!E156</f>
        <v>9389.7643953759998</v>
      </c>
      <c r="I75" s="72">
        <f t="shared" si="20"/>
        <v>0.70252837993301542</v>
      </c>
      <c r="J75" s="106">
        <f>[1]MercLab!F156</f>
        <v>0</v>
      </c>
      <c r="K75" s="72">
        <f t="shared" si="21"/>
        <v>0</v>
      </c>
      <c r="L75" s="106">
        <f>[1]MercLab!G156</f>
        <v>513.01419841500001</v>
      </c>
      <c r="M75" s="72">
        <f t="shared" si="22"/>
        <v>3.6429254637766945E-2</v>
      </c>
      <c r="N75" s="106">
        <f>[1]MercLab!H156</f>
        <v>0</v>
      </c>
      <c r="O75" s="72">
        <f t="shared" si="23"/>
        <v>0</v>
      </c>
    </row>
    <row r="76" spans="1:15">
      <c r="A76" s="188" t="s">
        <v>92</v>
      </c>
      <c r="B76" s="106">
        <f>[1]MercLab!C157</f>
        <v>179861.22692682382</v>
      </c>
      <c r="C76" s="72">
        <f t="shared" si="16"/>
        <v>5.1969335609049976</v>
      </c>
      <c r="D76" s="106">
        <f t="shared" si="17"/>
        <v>131595.58826694603</v>
      </c>
      <c r="E76" s="72">
        <f t="shared" si="18"/>
        <v>7.9317355236509703</v>
      </c>
      <c r="F76" s="106">
        <f>[1]MercLab!D157</f>
        <v>1823.409715455</v>
      </c>
      <c r="G76" s="72">
        <f t="shared" si="19"/>
        <v>0.84882186023983608</v>
      </c>
      <c r="H76" s="106">
        <f>[1]MercLab!E157</f>
        <v>129772.17855149102</v>
      </c>
      <c r="I76" s="72">
        <f t="shared" si="20"/>
        <v>9.7093637837231679</v>
      </c>
      <c r="J76" s="106">
        <f>[1]MercLab!F157</f>
        <v>0</v>
      </c>
      <c r="K76" s="72">
        <f t="shared" si="21"/>
        <v>0</v>
      </c>
      <c r="L76" s="106">
        <f>[1]MercLab!G157</f>
        <v>45851.0137436839</v>
      </c>
      <c r="M76" s="72">
        <f t="shared" si="22"/>
        <v>3.2558908900162988</v>
      </c>
      <c r="N76" s="106">
        <f>[1]MercLab!H157</f>
        <v>2414.624916193</v>
      </c>
      <c r="O76" s="72">
        <f t="shared" si="23"/>
        <v>0.61353300904235664</v>
      </c>
    </row>
    <row r="77" spans="1:15">
      <c r="A77" s="188" t="s">
        <v>110</v>
      </c>
      <c r="B77" s="106">
        <f>[1]MercLab!C158</f>
        <v>870584.21036981186</v>
      </c>
      <c r="C77" s="72">
        <f t="shared" si="16"/>
        <v>25.154772808847692</v>
      </c>
      <c r="D77" s="106">
        <f t="shared" si="17"/>
        <v>307722.96294851357</v>
      </c>
      <c r="E77" s="72">
        <f t="shared" si="18"/>
        <v>18.547560665260747</v>
      </c>
      <c r="F77" s="106">
        <f>[1]MercLab!D158</f>
        <v>193.92816730999999</v>
      </c>
      <c r="G77" s="72">
        <f t="shared" si="19"/>
        <v>9.0276182217171472E-2</v>
      </c>
      <c r="H77" s="106">
        <f>[1]MercLab!E158</f>
        <v>307529.03478120355</v>
      </c>
      <c r="I77" s="72">
        <f t="shared" si="20"/>
        <v>23.008870669172051</v>
      </c>
      <c r="J77" s="106">
        <f>[1]MercLab!F158</f>
        <v>0</v>
      </c>
      <c r="K77" s="72">
        <f t="shared" si="21"/>
        <v>0</v>
      </c>
      <c r="L77" s="106">
        <f>[1]MercLab!G158</f>
        <v>427539.40189327364</v>
      </c>
      <c r="M77" s="72">
        <f t="shared" si="22"/>
        <v>30.359669941628752</v>
      </c>
      <c r="N77" s="106">
        <f>[1]MercLab!H158</f>
        <v>135321.84552799407</v>
      </c>
      <c r="O77" s="72">
        <f t="shared" si="23"/>
        <v>34.383981760138134</v>
      </c>
    </row>
    <row r="78" spans="1:15">
      <c r="A78" s="188" t="s">
        <v>77</v>
      </c>
      <c r="B78" s="106">
        <f>[1]MercLab!C159</f>
        <v>122873.38599931</v>
      </c>
      <c r="C78" s="72">
        <f t="shared" si="16"/>
        <v>3.5503195121739455</v>
      </c>
      <c r="D78" s="106">
        <f t="shared" si="17"/>
        <v>61749.729072524897</v>
      </c>
      <c r="E78" s="72">
        <f t="shared" si="18"/>
        <v>3.7218764406207048</v>
      </c>
      <c r="F78" s="106">
        <f>[1]MercLab!D159</f>
        <v>7403.7265428229994</v>
      </c>
      <c r="G78" s="72">
        <f t="shared" si="19"/>
        <v>3.4465347439579124</v>
      </c>
      <c r="H78" s="106">
        <f>[1]MercLab!E159</f>
        <v>54346.002529701895</v>
      </c>
      <c r="I78" s="72">
        <f t="shared" si="20"/>
        <v>4.0660880832993662</v>
      </c>
      <c r="J78" s="106">
        <f>[1]MercLab!F159</f>
        <v>0</v>
      </c>
      <c r="K78" s="72">
        <f t="shared" si="21"/>
        <v>0</v>
      </c>
      <c r="L78" s="106">
        <f>[1]MercLab!G159</f>
        <v>60360.128633964887</v>
      </c>
      <c r="M78" s="72">
        <f t="shared" si="22"/>
        <v>4.2861864306459356</v>
      </c>
      <c r="N78" s="106">
        <f>[1]MercLab!H159</f>
        <v>763.52829281999993</v>
      </c>
      <c r="O78" s="72">
        <f t="shared" si="23"/>
        <v>0.19400520877644467</v>
      </c>
    </row>
    <row r="79" spans="1:15">
      <c r="A79" s="188" t="s">
        <v>76</v>
      </c>
      <c r="B79" s="106">
        <f>[1]MercLab!C160</f>
        <v>121709.73256136604</v>
      </c>
      <c r="C79" s="72">
        <f t="shared" si="16"/>
        <v>3.5166967591868667</v>
      </c>
      <c r="D79" s="106">
        <f t="shared" si="17"/>
        <v>96729.711044089025</v>
      </c>
      <c r="E79" s="72">
        <f t="shared" si="18"/>
        <v>5.8302447322514634</v>
      </c>
      <c r="F79" s="106">
        <f>[1]MercLab!D160</f>
        <v>3296.7788442699998</v>
      </c>
      <c r="G79" s="72">
        <f t="shared" si="19"/>
        <v>1.5346950976919149</v>
      </c>
      <c r="H79" s="106">
        <f>[1]MercLab!E160</f>
        <v>93432.932199819028</v>
      </c>
      <c r="I79" s="72">
        <f t="shared" si="20"/>
        <v>6.9905147484908436</v>
      </c>
      <c r="J79" s="106">
        <f>[1]MercLab!F160</f>
        <v>0</v>
      </c>
      <c r="K79" s="72">
        <f t="shared" si="21"/>
        <v>0</v>
      </c>
      <c r="L79" s="106">
        <f>[1]MercLab!G160</f>
        <v>22519.650192828998</v>
      </c>
      <c r="M79" s="72">
        <f t="shared" si="22"/>
        <v>1.5991254701382902</v>
      </c>
      <c r="N79" s="106">
        <f>[1]MercLab!H160</f>
        <v>2460.3713244479995</v>
      </c>
      <c r="O79" s="72">
        <f t="shared" si="23"/>
        <v>0.62515673218103007</v>
      </c>
    </row>
    <row r="80" spans="1:15">
      <c r="A80" s="188" t="s">
        <v>78</v>
      </c>
      <c r="B80" s="106">
        <f>[1]MercLab!C161</f>
        <v>557414.65203330084</v>
      </c>
      <c r="C80" s="72">
        <f t="shared" si="16"/>
        <v>16.106011073029201</v>
      </c>
      <c r="D80" s="106">
        <f t="shared" si="17"/>
        <v>429129.94415575068</v>
      </c>
      <c r="E80" s="72">
        <f t="shared" si="18"/>
        <v>25.865192497319246</v>
      </c>
      <c r="F80" s="106">
        <f>[1]MercLab!D161</f>
        <v>195393.07669033547</v>
      </c>
      <c r="G80" s="72">
        <f t="shared" si="19"/>
        <v>90.958117327399208</v>
      </c>
      <c r="H80" s="106">
        <f>[1]MercLab!E161</f>
        <v>126018.60415411106</v>
      </c>
      <c r="I80" s="72">
        <f t="shared" si="20"/>
        <v>9.4285268607383941</v>
      </c>
      <c r="J80" s="106">
        <f>[1]MercLab!F161</f>
        <v>107718.26331130417</v>
      </c>
      <c r="K80" s="72">
        <f t="shared" si="21"/>
        <v>100</v>
      </c>
      <c r="L80" s="106">
        <f>[1]MercLab!G161</f>
        <v>117566.89931763819</v>
      </c>
      <c r="M80" s="72">
        <f t="shared" si="22"/>
        <v>8.3484521977115786</v>
      </c>
      <c r="N80" s="106">
        <f>[1]MercLab!H161</f>
        <v>10717.808559916</v>
      </c>
      <c r="O80" s="72">
        <f t="shared" si="23"/>
        <v>2.7232922562866473</v>
      </c>
    </row>
    <row r="81" spans="1:15">
      <c r="A81" s="188" t="s">
        <v>111</v>
      </c>
      <c r="B81" s="106">
        <f>[1]MercLab!C162</f>
        <v>7198.1031601919985</v>
      </c>
      <c r="C81" s="72">
        <f t="shared" si="16"/>
        <v>0.20798292398659948</v>
      </c>
      <c r="D81" s="106">
        <f t="shared" si="17"/>
        <v>3222.6325000820002</v>
      </c>
      <c r="E81" s="72">
        <f t="shared" si="18"/>
        <v>0.1942395563346779</v>
      </c>
      <c r="F81" s="106">
        <f>[1]MercLab!D162</f>
        <v>0</v>
      </c>
      <c r="G81" s="72">
        <f t="shared" si="19"/>
        <v>0</v>
      </c>
      <c r="H81" s="106">
        <f>[1]MercLab!E162</f>
        <v>3222.6325000820002</v>
      </c>
      <c r="I81" s="72">
        <f t="shared" si="20"/>
        <v>0.24111263010145345</v>
      </c>
      <c r="J81" s="106">
        <f>[1]MercLab!F162</f>
        <v>0</v>
      </c>
      <c r="K81" s="72">
        <f t="shared" si="21"/>
        <v>0</v>
      </c>
      <c r="L81" s="106">
        <f>[1]MercLab!G162</f>
        <v>3199.75799087</v>
      </c>
      <c r="M81" s="72">
        <f t="shared" si="22"/>
        <v>0.22721554099042368</v>
      </c>
      <c r="N81" s="106">
        <f>[1]MercLab!H162</f>
        <v>775.71266923999997</v>
      </c>
      <c r="O81" s="72">
        <f t="shared" si="23"/>
        <v>0.19710114184585636</v>
      </c>
    </row>
    <row r="82" spans="1:15">
      <c r="A82"/>
      <c r="B82" s="107"/>
      <c r="C82" s="108"/>
      <c r="D82" s="107">
        <f t="shared" si="17"/>
        <v>0</v>
      </c>
      <c r="E82" s="108"/>
      <c r="F82" s="107"/>
      <c r="G82" s="108"/>
      <c r="H82" s="107"/>
      <c r="I82" s="108"/>
      <c r="J82" s="107"/>
      <c r="K82" s="108"/>
      <c r="L82" s="107"/>
      <c r="M82" s="108"/>
      <c r="N82" s="107"/>
      <c r="O82" s="108"/>
    </row>
    <row r="83" spans="1:15">
      <c r="A83" s="187" t="s">
        <v>19</v>
      </c>
      <c r="B83" s="105"/>
      <c r="C83" s="69"/>
      <c r="D83" s="105"/>
      <c r="E83" s="69"/>
      <c r="F83" s="105"/>
      <c r="G83" s="69"/>
      <c r="H83" s="105"/>
      <c r="I83" s="69"/>
      <c r="J83" s="105"/>
      <c r="K83" s="69"/>
      <c r="L83" s="105"/>
      <c r="M83" s="69"/>
      <c r="N83" s="105"/>
      <c r="O83" s="69"/>
    </row>
    <row r="84" spans="1:15">
      <c r="A84" s="188" t="s">
        <v>93</v>
      </c>
      <c r="B84" s="107">
        <f>[1]MercLab!C165</f>
        <v>278154.18225302175</v>
      </c>
      <c r="C84" s="72">
        <f t="shared" ref="C84:C94" si="24">IF(ISNUMBER(B84/B$69*100),B84/B$69*100,0)</f>
        <v>8.0370229290436921</v>
      </c>
      <c r="D84" s="107">
        <f t="shared" si="17"/>
        <v>237598.96301201303</v>
      </c>
      <c r="E84" s="72">
        <f t="shared" ref="E84:E94" si="25">IF(ISNUMBER(D84/D$69*100),D84/D$69*100,0)</f>
        <v>14.32093704754068</v>
      </c>
      <c r="F84" s="107">
        <f>[1]MercLab!D165</f>
        <v>119186.07140233605</v>
      </c>
      <c r="G84" s="72">
        <f t="shared" ref="G84:G94" si="26">IF(ISNUMBER(F84/F$69*100),F84/F$69*100,0)</f>
        <v>55.482726665830107</v>
      </c>
      <c r="H84" s="107">
        <f>[1]MercLab!E165</f>
        <v>118412.89160967698</v>
      </c>
      <c r="I84" s="72">
        <f t="shared" ref="I84:I94" si="27">IF(ISNUMBER(H84/H$69*100),H84/H$69*100,0)</f>
        <v>8.8594786197933111</v>
      </c>
      <c r="J84" s="106">
        <f>[1]MercLab!F165</f>
        <v>0</v>
      </c>
      <c r="K84" s="72">
        <f t="shared" ref="K84:K94" si="28">IF(ISNUMBER(J84/J$69*100),J84/J$69*100,0)</f>
        <v>0</v>
      </c>
      <c r="L84" s="107">
        <f>[1]MercLab!G165</f>
        <v>35136.977312791983</v>
      </c>
      <c r="M84" s="72">
        <f t="shared" ref="M84:M94" si="29">IF(ISNUMBER(L84/L$69*100),L84/L$69*100,0)</f>
        <v>2.4950847319311018</v>
      </c>
      <c r="N84" s="107">
        <f>[1]MercLab!H165</f>
        <v>5418.2419282170003</v>
      </c>
      <c r="O84" s="72">
        <f t="shared" ref="O84:O94" si="30">IF(ISNUMBER(N84/N$69*100),N84/N$69*100,0)</f>
        <v>1.3767232548811856</v>
      </c>
    </row>
    <row r="85" spans="1:15">
      <c r="A85" s="188" t="s">
        <v>80</v>
      </c>
      <c r="B85" s="71">
        <f>[1]MercLab!C166</f>
        <v>136594.98964598993</v>
      </c>
      <c r="C85" s="72">
        <f t="shared" si="24"/>
        <v>3.9467933032144109</v>
      </c>
      <c r="D85" s="71">
        <f t="shared" si="17"/>
        <v>97343.713510551082</v>
      </c>
      <c r="E85" s="72">
        <f t="shared" si="25"/>
        <v>5.8672528511328297</v>
      </c>
      <c r="F85" s="71">
        <f>[1]MercLab!D166</f>
        <v>22863.011634946997</v>
      </c>
      <c r="G85" s="72">
        <f t="shared" si="26"/>
        <v>10.643040838365909</v>
      </c>
      <c r="H85" s="71">
        <f>[1]MercLab!E166</f>
        <v>74480.701875604078</v>
      </c>
      <c r="I85" s="72">
        <f t="shared" si="27"/>
        <v>5.5725367135632764</v>
      </c>
      <c r="J85" s="106">
        <f>[1]MercLab!F166</f>
        <v>0</v>
      </c>
      <c r="K85" s="72">
        <f t="shared" si="28"/>
        <v>0</v>
      </c>
      <c r="L85" s="71">
        <f>[1]MercLab!G166</f>
        <v>36679.68801694196</v>
      </c>
      <c r="M85" s="72">
        <f t="shared" si="29"/>
        <v>2.6046329690900776</v>
      </c>
      <c r="N85" s="71">
        <f>[1]MercLab!H166</f>
        <v>2571.5881184969999</v>
      </c>
      <c r="O85" s="72">
        <f t="shared" si="30"/>
        <v>0.6534158517864509</v>
      </c>
    </row>
    <row r="86" spans="1:15">
      <c r="A86" s="188" t="s">
        <v>81</v>
      </c>
      <c r="B86" s="106">
        <f>[1]MercLab!C167</f>
        <v>85186.496123823075</v>
      </c>
      <c r="C86" s="72">
        <f t="shared" si="24"/>
        <v>2.4613896402581235</v>
      </c>
      <c r="D86" s="106">
        <f t="shared" si="17"/>
        <v>75813.244864120992</v>
      </c>
      <c r="E86" s="72">
        <f t="shared" si="25"/>
        <v>4.5695347037940124</v>
      </c>
      <c r="F86" s="106">
        <f>[1]MercLab!D167</f>
        <v>23132.476818360999</v>
      </c>
      <c r="G86" s="72">
        <f t="shared" si="26"/>
        <v>10.768480522226684</v>
      </c>
      <c r="H86" s="106">
        <f>[1]MercLab!E167</f>
        <v>52680.768045759993</v>
      </c>
      <c r="I86" s="72">
        <f t="shared" si="27"/>
        <v>3.9414976851858206</v>
      </c>
      <c r="J86" s="106">
        <f>[1]MercLab!F167</f>
        <v>0</v>
      </c>
      <c r="K86" s="72">
        <f t="shared" si="28"/>
        <v>0</v>
      </c>
      <c r="L86" s="106">
        <f>[1]MercLab!G167</f>
        <v>6334.6543162250009</v>
      </c>
      <c r="M86" s="72">
        <f t="shared" si="29"/>
        <v>0.44982524039483318</v>
      </c>
      <c r="N86" s="106">
        <f>[1]MercLab!H167</f>
        <v>3038.5969434770004</v>
      </c>
      <c r="O86" s="72">
        <f t="shared" si="30"/>
        <v>0.77207831058815291</v>
      </c>
    </row>
    <row r="87" spans="1:15">
      <c r="A87" s="188" t="s">
        <v>82</v>
      </c>
      <c r="B87" s="106">
        <f>[1]MercLab!C168</f>
        <v>576606.76479405549</v>
      </c>
      <c r="C87" s="72">
        <f t="shared" si="24"/>
        <v>16.660550462175134</v>
      </c>
      <c r="D87" s="106">
        <f t="shared" si="17"/>
        <v>129930.68682846088</v>
      </c>
      <c r="E87" s="72">
        <f t="shared" si="25"/>
        <v>7.8313859750306758</v>
      </c>
      <c r="F87" s="106">
        <f>[1]MercLab!D168</f>
        <v>2311.9727778070001</v>
      </c>
      <c r="G87" s="72">
        <f t="shared" si="26"/>
        <v>1.0762545671707706</v>
      </c>
      <c r="H87" s="106">
        <f>[1]MercLab!E168</f>
        <v>127618.71405065389</v>
      </c>
      <c r="I87" s="72">
        <f t="shared" si="27"/>
        <v>9.5482447328808071</v>
      </c>
      <c r="J87" s="106">
        <f>[1]MercLab!F168</f>
        <v>0</v>
      </c>
      <c r="K87" s="72">
        <f t="shared" si="28"/>
        <v>0</v>
      </c>
      <c r="L87" s="106">
        <f>[1]MercLab!G168</f>
        <v>324591.33884032833</v>
      </c>
      <c r="M87" s="72">
        <f t="shared" si="29"/>
        <v>23.049304624240737</v>
      </c>
      <c r="N87" s="106">
        <f>[1]MercLab!H168</f>
        <v>122084.73912526811</v>
      </c>
      <c r="O87" s="72">
        <f t="shared" si="30"/>
        <v>31.020560109092283</v>
      </c>
    </row>
    <row r="88" spans="1:15">
      <c r="A88" s="188" t="s">
        <v>83</v>
      </c>
      <c r="B88" s="106">
        <f>[1]MercLab!C169</f>
        <v>1026934.2621721118</v>
      </c>
      <c r="C88" s="72">
        <f t="shared" si="24"/>
        <v>29.67237143387646</v>
      </c>
      <c r="D88" s="106">
        <f t="shared" si="17"/>
        <v>301002.6491586467</v>
      </c>
      <c r="E88" s="72">
        <f t="shared" si="25"/>
        <v>18.142503380900724</v>
      </c>
      <c r="F88" s="106">
        <f>[1]MercLab!D169</f>
        <v>0</v>
      </c>
      <c r="G88" s="72">
        <f t="shared" si="26"/>
        <v>0</v>
      </c>
      <c r="H88" s="106">
        <f>[1]MercLab!E169</f>
        <v>301002.6491586467</v>
      </c>
      <c r="I88" s="72">
        <f t="shared" si="27"/>
        <v>22.520576083155511</v>
      </c>
      <c r="J88" s="106">
        <f>[1]MercLab!F169</f>
        <v>0</v>
      </c>
      <c r="K88" s="72">
        <f t="shared" si="28"/>
        <v>0</v>
      </c>
      <c r="L88" s="106">
        <f>[1]MercLab!G169</f>
        <v>529979.28322544217</v>
      </c>
      <c r="M88" s="72">
        <f t="shared" si="29"/>
        <v>37.633949159712635</v>
      </c>
      <c r="N88" s="106">
        <f>[1]MercLab!H169</f>
        <v>195952.32978798018</v>
      </c>
      <c r="O88" s="72">
        <f t="shared" si="30"/>
        <v>49.789605713681084</v>
      </c>
    </row>
    <row r="89" spans="1:15">
      <c r="A89" s="188" t="s">
        <v>84</v>
      </c>
      <c r="B89" s="106">
        <f>[1]MercLab!C170</f>
        <v>105638.8439927141</v>
      </c>
      <c r="C89" s="72">
        <f t="shared" si="24"/>
        <v>3.0523424256652154</v>
      </c>
      <c r="D89" s="106">
        <f t="shared" si="17"/>
        <v>53635.527033138904</v>
      </c>
      <c r="E89" s="72">
        <f t="shared" si="25"/>
        <v>3.2328045392791243</v>
      </c>
      <c r="F89" s="106">
        <f>[1]MercLab!D170</f>
        <v>7748.17167273</v>
      </c>
      <c r="G89" s="72">
        <f t="shared" si="26"/>
        <v>3.6068786060313114</v>
      </c>
      <c r="H89" s="106">
        <f>[1]MercLab!E170</f>
        <v>44527.775068244904</v>
      </c>
      <c r="I89" s="72">
        <f t="shared" si="27"/>
        <v>3.3315027261089405</v>
      </c>
      <c r="J89" s="106">
        <f>[1]MercLab!F170</f>
        <v>1359.580292164</v>
      </c>
      <c r="K89" s="72">
        <f t="shared" si="28"/>
        <v>1.2621632120403141</v>
      </c>
      <c r="L89" s="106">
        <f>[1]MercLab!G170</f>
        <v>52003.316959574913</v>
      </c>
      <c r="M89" s="72">
        <f t="shared" si="29"/>
        <v>3.6927673373990331</v>
      </c>
      <c r="N89" s="106">
        <f>[1]MercLab!H170</f>
        <v>0</v>
      </c>
      <c r="O89" s="72">
        <f t="shared" si="30"/>
        <v>0</v>
      </c>
    </row>
    <row r="90" spans="1:15">
      <c r="A90" s="188" t="s">
        <v>95</v>
      </c>
      <c r="B90" s="106">
        <f>[1]MercLab!C171</f>
        <v>504944.54170707316</v>
      </c>
      <c r="C90" s="72">
        <f t="shared" si="24"/>
        <v>14.589932916786546</v>
      </c>
      <c r="D90" s="106">
        <f t="shared" si="17"/>
        <v>349169.71372071304</v>
      </c>
      <c r="E90" s="72">
        <f t="shared" si="25"/>
        <v>21.045704180322158</v>
      </c>
      <c r="F90" s="106">
        <f>[1]MercLab!D171</f>
        <v>7119.1314584319989</v>
      </c>
      <c r="G90" s="72">
        <f t="shared" si="26"/>
        <v>3.3140518867589188</v>
      </c>
      <c r="H90" s="106">
        <f>[1]MercLab!E171</f>
        <v>342050.58226228104</v>
      </c>
      <c r="I90" s="72">
        <f t="shared" si="27"/>
        <v>25.59172214482837</v>
      </c>
      <c r="J90" s="106">
        <f>[1]MercLab!F171</f>
        <v>0</v>
      </c>
      <c r="K90" s="72">
        <f t="shared" si="28"/>
        <v>0</v>
      </c>
      <c r="L90" s="106">
        <f>[1]MercLab!G171</f>
        <v>143360.46079230221</v>
      </c>
      <c r="M90" s="72">
        <f t="shared" si="29"/>
        <v>10.180058850857881</v>
      </c>
      <c r="N90" s="106">
        <f>[1]MercLab!H171</f>
        <v>12414.367194063001</v>
      </c>
      <c r="O90" s="72">
        <f t="shared" si="30"/>
        <v>3.1543715170217341</v>
      </c>
    </row>
    <row r="91" spans="1:15">
      <c r="A91" s="188" t="s">
        <v>85</v>
      </c>
      <c r="B91" s="106">
        <f>[1]MercLab!C172</f>
        <v>171810.24858243283</v>
      </c>
      <c r="C91" s="72">
        <f t="shared" si="24"/>
        <v>4.9643075510028885</v>
      </c>
      <c r="D91" s="106">
        <f t="shared" si="17"/>
        <v>36200.224527170001</v>
      </c>
      <c r="E91" s="72">
        <f t="shared" si="25"/>
        <v>2.1819166632230975</v>
      </c>
      <c r="F91" s="106">
        <f>[1]MercLab!D172</f>
        <v>193.92816730999999</v>
      </c>
      <c r="G91" s="72">
        <f t="shared" si="26"/>
        <v>9.0276182217171472E-2</v>
      </c>
      <c r="H91" s="106">
        <f>[1]MercLab!E172</f>
        <v>36006.296359860004</v>
      </c>
      <c r="I91" s="72">
        <f t="shared" si="27"/>
        <v>2.6939382058976102</v>
      </c>
      <c r="J91" s="106">
        <f>[1]MercLab!F172</f>
        <v>0</v>
      </c>
      <c r="K91" s="72">
        <f t="shared" si="28"/>
        <v>0</v>
      </c>
      <c r="L91" s="106">
        <f>[1]MercLab!G172</f>
        <v>105351.03179008017</v>
      </c>
      <c r="M91" s="72">
        <f t="shared" si="29"/>
        <v>7.4810006726708487</v>
      </c>
      <c r="N91" s="106">
        <f>[1]MercLab!H172</f>
        <v>30258.992265182012</v>
      </c>
      <c r="O91" s="72">
        <f t="shared" si="30"/>
        <v>7.6885194261627641</v>
      </c>
    </row>
    <row r="92" spans="1:15">
      <c r="A92" s="188" t="s">
        <v>86</v>
      </c>
      <c r="B92" s="106">
        <f>[1]MercLab!C173</f>
        <v>73674.908520267898</v>
      </c>
      <c r="C92" s="72">
        <f t="shared" si="24"/>
        <v>2.1287723386951054</v>
      </c>
      <c r="D92" s="106">
        <f t="shared" si="17"/>
        <v>55148.937548337868</v>
      </c>
      <c r="E92" s="72">
        <f t="shared" si="25"/>
        <v>3.324023189564878</v>
      </c>
      <c r="F92" s="106">
        <f>[1]MercLab!D173</f>
        <v>4259.2980622619989</v>
      </c>
      <c r="G92" s="72">
        <f t="shared" si="26"/>
        <v>1.9827607991125589</v>
      </c>
      <c r="H92" s="106">
        <f>[1]MercLab!E173</f>
        <v>50889.639486075866</v>
      </c>
      <c r="I92" s="72">
        <f t="shared" si="27"/>
        <v>3.8074880772444004</v>
      </c>
      <c r="J92" s="106">
        <f>[1]MercLab!F173</f>
        <v>0</v>
      </c>
      <c r="K92" s="72">
        <f t="shared" si="28"/>
        <v>0</v>
      </c>
      <c r="L92" s="106">
        <f>[1]MercLab!G173</f>
        <v>16951.828617555002</v>
      </c>
      <c r="M92" s="72">
        <f t="shared" si="29"/>
        <v>1.2037531966808031</v>
      </c>
      <c r="N92" s="106">
        <f>[1]MercLab!H173</f>
        <v>1574.1423543749997</v>
      </c>
      <c r="O92" s="72">
        <f t="shared" si="30"/>
        <v>0.39997445933069231</v>
      </c>
    </row>
    <row r="93" spans="1:15">
      <c r="A93" s="188" t="s">
        <v>94</v>
      </c>
      <c r="B93" s="106">
        <f>[1]MercLab!C174</f>
        <v>468182.96242205886</v>
      </c>
      <c r="C93" s="72">
        <f t="shared" si="24"/>
        <v>13.527739088786653</v>
      </c>
      <c r="D93" s="106">
        <f t="shared" si="17"/>
        <v>302614.76125346869</v>
      </c>
      <c r="E93" s="72">
        <f t="shared" si="25"/>
        <v>18.239671127471897</v>
      </c>
      <c r="F93" s="106">
        <f>[1]MercLab!D174</f>
        <v>27420.689324462001</v>
      </c>
      <c r="G93" s="72">
        <f t="shared" si="26"/>
        <v>12.764701385634829</v>
      </c>
      <c r="H93" s="106">
        <f>[1]MercLab!E174</f>
        <v>168835.38890986654</v>
      </c>
      <c r="I93" s="72">
        <f t="shared" si="27"/>
        <v>12.632015804850184</v>
      </c>
      <c r="J93" s="106">
        <f>[1]MercLab!F174</f>
        <v>106358.68301914018</v>
      </c>
      <c r="K93" s="72">
        <f t="shared" si="28"/>
        <v>98.737836787959694</v>
      </c>
      <c r="L93" s="106">
        <f>[1]MercLab!G174</f>
        <v>146435.53935867627</v>
      </c>
      <c r="M93" s="72">
        <f t="shared" si="29"/>
        <v>10.398420877623774</v>
      </c>
      <c r="N93" s="106">
        <f>[1]MercLab!H174</f>
        <v>19132.661809920999</v>
      </c>
      <c r="O93" s="72">
        <f t="shared" si="30"/>
        <v>4.8614256783774357</v>
      </c>
    </row>
    <row r="94" spans="1:15">
      <c r="A94" s="188" t="s">
        <v>111</v>
      </c>
      <c r="B94" s="106">
        <f>[1]MercLab!C175</f>
        <v>33182.446785387001</v>
      </c>
      <c r="C94" s="72">
        <f t="shared" si="24"/>
        <v>0.95877791049474803</v>
      </c>
      <c r="D94" s="106">
        <f t="shared" si="17"/>
        <v>20643.648633171</v>
      </c>
      <c r="E94" s="72">
        <f t="shared" si="25"/>
        <v>1.2442663417358588</v>
      </c>
      <c r="F94" s="106">
        <f>[1]MercLab!D175</f>
        <v>581.78450193000003</v>
      </c>
      <c r="G94" s="72">
        <f t="shared" si="26"/>
        <v>0.27082854665151446</v>
      </c>
      <c r="H94" s="106">
        <f>[1]MercLab!E175</f>
        <v>20061.864131241</v>
      </c>
      <c r="I94" s="72">
        <f t="shared" si="27"/>
        <v>1.5009992064867606</v>
      </c>
      <c r="J94" s="106">
        <f>[1]MercLab!F175</f>
        <v>0</v>
      </c>
      <c r="K94" s="72">
        <f t="shared" si="28"/>
        <v>0</v>
      </c>
      <c r="L94" s="106">
        <f>[1]MercLab!G175</f>
        <v>11423.739575056003</v>
      </c>
      <c r="M94" s="72">
        <f t="shared" si="29"/>
        <v>0.81120233939139774</v>
      </c>
      <c r="N94" s="106">
        <f>[1]MercLab!H175</f>
        <v>1115.0585771599999</v>
      </c>
      <c r="O94" s="72">
        <f t="shared" si="30"/>
        <v>0.28332567907983175</v>
      </c>
    </row>
    <row r="95" spans="1:15">
      <c r="A95" s="194"/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  <c r="N95" s="195"/>
      <c r="O95" s="195"/>
    </row>
    <row r="96" spans="1:15">
      <c r="A96" s="14" t="str">
        <f>'C01'!$A$46</f>
        <v>Fuente: Instituto Nacional de Estadística (INE). Encuesta Permanente de Hogares de Propósitos Múltiples, Junio 2014.</v>
      </c>
      <c r="B96" s="127"/>
      <c r="C96" s="128"/>
      <c r="D96" s="60"/>
      <c r="E96" s="130"/>
      <c r="F96" s="123"/>
      <c r="G96" s="130"/>
      <c r="H96" s="123"/>
      <c r="I96" s="130"/>
      <c r="J96" s="123"/>
      <c r="K96" s="130"/>
      <c r="L96" s="123"/>
      <c r="M96" s="130"/>
      <c r="N96" s="123"/>
      <c r="O96" s="130"/>
    </row>
    <row r="97" spans="1:15">
      <c r="A97" s="202" t="s">
        <v>146</v>
      </c>
      <c r="B97" s="129"/>
      <c r="C97" s="128"/>
      <c r="D97" s="133"/>
      <c r="E97" s="130"/>
      <c r="F97" s="123"/>
      <c r="G97" s="130"/>
      <c r="H97" s="123"/>
      <c r="I97" s="130"/>
      <c r="J97" s="123"/>
      <c r="K97" s="130"/>
      <c r="L97" s="123"/>
      <c r="M97" s="130"/>
      <c r="N97" s="123"/>
      <c r="O97" s="130"/>
    </row>
    <row r="98" spans="1:15">
      <c r="A98" s="30" t="s">
        <v>116</v>
      </c>
      <c r="B98" s="129"/>
      <c r="C98" s="128"/>
      <c r="D98" s="133"/>
      <c r="E98" s="130"/>
      <c r="F98" s="123"/>
      <c r="G98" s="130"/>
      <c r="H98" s="123"/>
      <c r="I98" s="130"/>
      <c r="J98" s="123"/>
      <c r="K98" s="130"/>
      <c r="L98" s="123"/>
      <c r="M98" s="130"/>
      <c r="N98" s="123"/>
      <c r="O98" s="130"/>
    </row>
    <row r="99" spans="1:15">
      <c r="A99" s="30" t="s">
        <v>117</v>
      </c>
      <c r="B99" s="129"/>
      <c r="C99" s="128"/>
      <c r="D99" s="133"/>
      <c r="E99" s="130"/>
      <c r="F99" s="123"/>
      <c r="G99" s="130"/>
      <c r="H99" s="123"/>
      <c r="I99" s="130"/>
      <c r="J99" s="123"/>
      <c r="K99" s="130"/>
      <c r="L99" s="123"/>
      <c r="M99" s="130"/>
      <c r="N99" s="123"/>
      <c r="O99" s="130"/>
    </row>
    <row r="100" spans="1:15">
      <c r="B100" s="79"/>
      <c r="C100" s="78"/>
      <c r="D100" s="81"/>
    </row>
    <row r="101" spans="1:15">
      <c r="A101" s="77"/>
      <c r="B101" s="79"/>
      <c r="C101" s="78"/>
      <c r="D101" s="81"/>
    </row>
    <row r="102" spans="1:15">
      <c r="A102" s="77"/>
      <c r="B102" s="79"/>
      <c r="C102" s="78"/>
      <c r="D102" s="81"/>
    </row>
  </sheetData>
  <mergeCells count="25">
    <mergeCell ref="B64:K64"/>
    <mergeCell ref="A61:O61"/>
    <mergeCell ref="A62:O62"/>
    <mergeCell ref="A1:O1"/>
    <mergeCell ref="A2:O2"/>
    <mergeCell ref="A3:O3"/>
    <mergeCell ref="A4:A6"/>
    <mergeCell ref="B4:C5"/>
    <mergeCell ref="H5:I5"/>
    <mergeCell ref="A63:O63"/>
    <mergeCell ref="J5:K5"/>
    <mergeCell ref="N4:O5"/>
    <mergeCell ref="D4:K4"/>
    <mergeCell ref="L4:M5"/>
    <mergeCell ref="D5:E5"/>
    <mergeCell ref="F5:G5"/>
    <mergeCell ref="D65:K65"/>
    <mergeCell ref="A65:A67"/>
    <mergeCell ref="L65:M66"/>
    <mergeCell ref="N65:O66"/>
    <mergeCell ref="H66:I66"/>
    <mergeCell ref="J66:K66"/>
    <mergeCell ref="B65:C66"/>
    <mergeCell ref="D66:E66"/>
    <mergeCell ref="F66:G66"/>
  </mergeCells>
  <phoneticPr fontId="2" type="noConversion"/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60" max="16383" man="1"/>
  </rowBreaks>
  <ignoredErrors>
    <ignoredError sqref="D10:O10 D48:O49 E9:O9" emptyCellReference="1"/>
    <ignoredError sqref="C11 F8:O8 D72:N81 D83:N94 E82:N82" formula="1"/>
    <ignoredError sqref="D11:O33 D50:O53 D82 D39:O47 E38:O38 D35:O37 E34:O34" formula="1" emptyCellReferenc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6"/>
  <dimension ref="A1:AL113"/>
  <sheetViews>
    <sheetView workbookViewId="0">
      <selection sqref="A1:S1"/>
    </sheetView>
  </sheetViews>
  <sheetFormatPr baseColWidth="10" defaultRowHeight="11.25"/>
  <cols>
    <col min="1" max="1" width="48.6640625" style="23" customWidth="1"/>
    <col min="2" max="2" width="13.5" style="23" bestFit="1" customWidth="1"/>
    <col min="3" max="3" width="7.33203125" style="46" customWidth="1"/>
    <col min="4" max="4" width="13.1640625" style="23" bestFit="1" customWidth="1"/>
    <col min="5" max="5" width="8" style="46" bestFit="1" customWidth="1"/>
    <col min="6" max="6" width="13.1640625" style="23" bestFit="1" customWidth="1"/>
    <col min="7" max="7" width="8.33203125" style="46" bestFit="1" customWidth="1"/>
    <col min="8" max="8" width="11.33203125" style="23" bestFit="1" customWidth="1"/>
    <col min="9" max="9" width="8.33203125" style="46" customWidth="1"/>
    <col min="10" max="10" width="11.33203125" style="23" customWidth="1"/>
    <col min="11" max="11" width="7.33203125" style="46" customWidth="1"/>
    <col min="12" max="12" width="10.5" style="23" bestFit="1" customWidth="1"/>
    <col min="13" max="13" width="7.1640625" style="46" bestFit="1" customWidth="1"/>
    <col min="14" max="14" width="12" style="23" customWidth="1"/>
    <col min="15" max="15" width="6.83203125" style="46" customWidth="1"/>
    <col min="16" max="16" width="10.83203125" style="23" customWidth="1"/>
    <col min="17" max="17" width="6.83203125" style="46" customWidth="1"/>
    <col min="18" max="18" width="11.1640625" style="23" bestFit="1" customWidth="1"/>
    <col min="19" max="19" width="7.33203125" style="46" bestFit="1" customWidth="1"/>
    <col min="20" max="20" width="43.5" style="23" customWidth="1"/>
    <col min="21" max="21" width="11" style="23" bestFit="1" customWidth="1"/>
    <col min="22" max="22" width="7" style="46" bestFit="1" customWidth="1"/>
    <col min="23" max="23" width="11" style="23" bestFit="1" customWidth="1"/>
    <col min="24" max="24" width="7" style="46" bestFit="1" customWidth="1"/>
    <col min="25" max="25" width="11" style="23" bestFit="1" customWidth="1"/>
    <col min="26" max="26" width="7" style="46" bestFit="1" customWidth="1"/>
    <col min="27" max="27" width="11" style="23" bestFit="1" customWidth="1"/>
    <col min="28" max="28" width="6" style="46" bestFit="1" customWidth="1"/>
    <col min="29" max="29" width="11" style="23" bestFit="1" customWidth="1"/>
    <col min="30" max="30" width="6.83203125" style="46" bestFit="1" customWidth="1"/>
    <col min="31" max="31" width="10" style="23" customWidth="1"/>
    <col min="32" max="32" width="8" style="46" bestFit="1" customWidth="1"/>
    <col min="33" max="33" width="10.6640625" style="23" customWidth="1"/>
    <col min="34" max="34" width="7" style="46" bestFit="1" customWidth="1"/>
    <col min="35" max="35" width="11" style="23" bestFit="1" customWidth="1"/>
    <col min="36" max="36" width="7" style="46" bestFit="1" customWidth="1"/>
    <col min="37" max="37" width="11" style="23" bestFit="1" customWidth="1"/>
    <col min="38" max="38" width="7" style="46" bestFit="1" customWidth="1"/>
    <col min="39" max="45" width="7.83203125" style="23" customWidth="1"/>
    <col min="46" max="16384" width="12" style="23"/>
  </cols>
  <sheetData>
    <row r="1" spans="1:19">
      <c r="A1" s="222" t="s">
        <v>102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</row>
    <row r="2" spans="1:19">
      <c r="A2" s="222" t="s">
        <v>103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</row>
    <row r="3" spans="1:19">
      <c r="A3" s="222" t="s">
        <v>41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</row>
    <row r="4" spans="1:19" ht="15" customHeight="1">
      <c r="A4" s="218" t="s">
        <v>39</v>
      </c>
      <c r="B4" s="250" t="s">
        <v>24</v>
      </c>
      <c r="C4" s="250"/>
      <c r="D4" s="250" t="s">
        <v>23</v>
      </c>
      <c r="E4" s="250"/>
      <c r="F4" s="253" t="s">
        <v>8</v>
      </c>
      <c r="G4" s="253"/>
      <c r="H4" s="253"/>
      <c r="I4" s="253"/>
      <c r="J4" s="253"/>
      <c r="K4" s="253"/>
      <c r="L4" s="253"/>
      <c r="M4" s="253"/>
      <c r="N4" s="250" t="s">
        <v>1</v>
      </c>
      <c r="O4" s="250"/>
      <c r="P4" s="250" t="s">
        <v>2</v>
      </c>
      <c r="Q4" s="250"/>
      <c r="R4" s="250" t="s">
        <v>10</v>
      </c>
      <c r="S4" s="250"/>
    </row>
    <row r="5" spans="1:19" ht="12.75" customHeight="1">
      <c r="A5" s="252"/>
      <c r="B5" s="251"/>
      <c r="C5" s="251"/>
      <c r="D5" s="251"/>
      <c r="E5" s="251"/>
      <c r="F5" s="254" t="s">
        <v>11</v>
      </c>
      <c r="G5" s="254"/>
      <c r="H5" s="254" t="s">
        <v>140</v>
      </c>
      <c r="I5" s="254"/>
      <c r="J5" s="254" t="s">
        <v>12</v>
      </c>
      <c r="K5" s="254"/>
      <c r="L5" s="254" t="s">
        <v>141</v>
      </c>
      <c r="M5" s="254"/>
      <c r="N5" s="251"/>
      <c r="O5" s="251"/>
      <c r="P5" s="251"/>
      <c r="Q5" s="251"/>
      <c r="R5" s="251"/>
      <c r="S5" s="251"/>
    </row>
    <row r="6" spans="1:19">
      <c r="A6" s="219"/>
      <c r="B6" s="48" t="s">
        <v>6</v>
      </c>
      <c r="C6" s="49" t="s">
        <v>113</v>
      </c>
      <c r="D6" s="48" t="s">
        <v>6</v>
      </c>
      <c r="E6" s="49" t="s">
        <v>113</v>
      </c>
      <c r="F6" s="48" t="s">
        <v>6</v>
      </c>
      <c r="G6" s="49" t="s">
        <v>113</v>
      </c>
      <c r="H6" s="48" t="s">
        <v>6</v>
      </c>
      <c r="I6" s="49" t="s">
        <v>113</v>
      </c>
      <c r="J6" s="48" t="s">
        <v>6</v>
      </c>
      <c r="K6" s="49" t="s">
        <v>113</v>
      </c>
      <c r="L6" s="48" t="s">
        <v>6</v>
      </c>
      <c r="M6" s="49" t="s">
        <v>113</v>
      </c>
      <c r="N6" s="48" t="s">
        <v>6</v>
      </c>
      <c r="O6" s="49" t="s">
        <v>113</v>
      </c>
      <c r="P6" s="48" t="s">
        <v>6</v>
      </c>
      <c r="Q6" s="49" t="s">
        <v>113</v>
      </c>
      <c r="R6" s="48" t="s">
        <v>6</v>
      </c>
      <c r="S6" s="49" t="s">
        <v>113</v>
      </c>
    </row>
    <row r="7" spans="1:19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</row>
    <row r="8" spans="1:19" s="52" customFormat="1" ht="12" customHeight="1">
      <c r="A8" s="51" t="s">
        <v>132</v>
      </c>
      <c r="B8" s="105">
        <f>'C03'!B8</f>
        <v>3460910.6469989712</v>
      </c>
      <c r="C8" s="110">
        <f>SUM(G8,O8,Q8,S8)</f>
        <v>100.00000000000203</v>
      </c>
      <c r="D8" s="105">
        <f>[1]MercLab!C186</f>
        <v>2949356.8162271925</v>
      </c>
      <c r="E8" s="110">
        <f>IF(ISNUMBER(D8/$B$8*100),D8/$B$8*100,0)</f>
        <v>85.219097429881415</v>
      </c>
      <c r="F8" s="105">
        <f t="shared" ref="F8:F53" si="0">H8+J8+L8</f>
        <v>1635776.4485815098</v>
      </c>
      <c r="G8" s="110">
        <f>IF(ISNUMBER(F8/$B$8*100),F8/$B$8*100,0)</f>
        <v>47.264336338758881</v>
      </c>
      <c r="H8" s="105">
        <f>[1]MercLab!D186</f>
        <v>210570.43961063545</v>
      </c>
      <c r="I8" s="110">
        <f>IF(ISNUMBER(H8/$B$8*100),H8/$B$8*100,0)</f>
        <v>6.0842495252868067</v>
      </c>
      <c r="J8" s="105">
        <f>[1]MercLab!E186</f>
        <v>1317829.7551251801</v>
      </c>
      <c r="K8" s="110">
        <f>IF(ISNUMBER(J8/$B$8*100),J8/$B$8*100,0)</f>
        <v>38.077543442732278</v>
      </c>
      <c r="L8" s="105">
        <f>[1]MercLab!F186</f>
        <v>107376.25384569417</v>
      </c>
      <c r="M8" s="110">
        <f>IF(ISNUMBER(L8/$B$8*100),L8/$B$8*100,0)</f>
        <v>3.1025433707397903</v>
      </c>
      <c r="N8" s="105">
        <f>[1]MercLab!G186</f>
        <v>1313580.3676457526</v>
      </c>
      <c r="O8" s="110">
        <f>IF(ISNUMBER(N8/$B$8*100),N8/$B$8*100,0)</f>
        <v>37.954761091124553</v>
      </c>
      <c r="P8" s="22">
        <f>'C03'!N8</f>
        <v>393560.71810413396</v>
      </c>
      <c r="Q8" s="110">
        <f>IF(ISNUMBER(P8/$B$8*100),P8/$B$8*100,0)</f>
        <v>11.371594306989659</v>
      </c>
      <c r="R8" s="105">
        <f>B8-(D8+P8)</f>
        <v>117993.11266764486</v>
      </c>
      <c r="S8" s="110">
        <f>IF(ISNUMBER(R8/$B$8*100),R8/$B$8*100,0)</f>
        <v>3.4093082631289309</v>
      </c>
    </row>
    <row r="9" spans="1:19" ht="11.25" customHeight="1">
      <c r="A9" s="53"/>
      <c r="B9" s="8"/>
      <c r="C9" s="110"/>
      <c r="D9" s="8"/>
      <c r="E9" s="110"/>
      <c r="F9" s="8"/>
      <c r="G9" s="110"/>
      <c r="H9" s="8"/>
      <c r="I9" s="110"/>
      <c r="J9" s="8"/>
      <c r="K9" s="110"/>
      <c r="L9" s="8"/>
      <c r="M9" s="110"/>
      <c r="N9" s="8"/>
      <c r="O9" s="110"/>
      <c r="P9" s="8"/>
      <c r="Q9" s="110"/>
      <c r="R9" s="8"/>
      <c r="S9" s="110"/>
    </row>
    <row r="10" spans="1:19" ht="12.75" customHeight="1">
      <c r="A10" s="54" t="s">
        <v>43</v>
      </c>
      <c r="B10" s="105"/>
      <c r="C10" s="69"/>
      <c r="D10" s="105"/>
      <c r="E10" s="110"/>
      <c r="F10" s="105"/>
      <c r="G10" s="110"/>
      <c r="H10" s="105"/>
      <c r="I10" s="110"/>
      <c r="J10" s="105"/>
      <c r="K10" s="110"/>
      <c r="L10" s="105"/>
      <c r="M10" s="110"/>
      <c r="N10" s="105"/>
      <c r="O10" s="110"/>
      <c r="P10" s="105"/>
      <c r="Q10" s="110"/>
      <c r="R10" s="105"/>
      <c r="S10" s="110"/>
    </row>
    <row r="11" spans="1:19">
      <c r="A11" s="55" t="s">
        <v>87</v>
      </c>
      <c r="B11" s="71">
        <f>'C03'!B11</f>
        <v>1820088.3457287545</v>
      </c>
      <c r="C11" s="111">
        <f>IF(ISNUMBER(B11/B$8*100),B11/B$8*100,0)</f>
        <v>52.58986814083142</v>
      </c>
      <c r="D11" s="71">
        <f>SUM(D12:D14)</f>
        <v>1635635.6913661757</v>
      </c>
      <c r="E11" s="111">
        <f>IF(ISNUMBER(D11/D$8*100),D11/D$8*100,0)</f>
        <v>55.457368954715882</v>
      </c>
      <c r="F11" s="71">
        <f>SUM(F12:F14)</f>
        <v>1017261.9737459284</v>
      </c>
      <c r="G11" s="111">
        <f>IF(ISNUMBER(F11/F$8*100),F11/F$8*100,0)</f>
        <v>62.18832497729526</v>
      </c>
      <c r="H11" s="71">
        <f>SUM(H12:H14)</f>
        <v>165098.08794935484</v>
      </c>
      <c r="I11" s="111">
        <f>IF(ISNUMBER(H11/H$8*100),H11/H$8*100,0)</f>
        <v>78.405158983681062</v>
      </c>
      <c r="J11" s="71">
        <f>SUM(J12:J14)</f>
        <v>785226.3526446796</v>
      </c>
      <c r="K11" s="111">
        <f>IF(ISNUMBER(J11/J$8*100),J11/J$8*100,0)</f>
        <v>59.5848097670318</v>
      </c>
      <c r="L11" s="71">
        <f>SUM(L12:L14)</f>
        <v>66937.533151893964</v>
      </c>
      <c r="M11" s="111">
        <f>IF(ISNUMBER(L11/L$8*100),L11/L$8*100,0)</f>
        <v>62.339233074835185</v>
      </c>
      <c r="N11" s="71">
        <f>SUM(N12:N14)</f>
        <v>618373.71762023715</v>
      </c>
      <c r="O11" s="111">
        <f>IF(ISNUMBER(N11/N$8*100),N11/N$8*100,0)</f>
        <v>47.075438462018845</v>
      </c>
      <c r="P11" s="71">
        <f>'C03'!N11</f>
        <v>137552.50940415895</v>
      </c>
      <c r="Q11" s="111">
        <f>IF(ISNUMBER(P11/P$8*100),P11/P$8*100,0)</f>
        <v>34.950772035069647</v>
      </c>
      <c r="R11" s="71">
        <f t="shared" ref="R11:R53" si="1">B11-(D11+P11)</f>
        <v>46900.144958419958</v>
      </c>
      <c r="S11" s="111">
        <f>IF(ISNUMBER(R11/R$8*100),R11/R$8*100,0)</f>
        <v>39.748205550374081</v>
      </c>
    </row>
    <row r="12" spans="1:19">
      <c r="A12" s="58" t="s">
        <v>69</v>
      </c>
      <c r="B12" s="71">
        <f>'C03'!B12</f>
        <v>470256.41291001625</v>
      </c>
      <c r="C12" s="111">
        <f>IF(ISNUMBER(B12/B$8*100),B12/B$8*100,0)</f>
        <v>13.587649635444517</v>
      </c>
      <c r="D12" s="71">
        <f>[1]MercLab!C187</f>
        <v>429066.07017337112</v>
      </c>
      <c r="E12" s="111">
        <f>IF(ISNUMBER(D12/D$8*100),D12/D$8*100,0)</f>
        <v>14.547784378365957</v>
      </c>
      <c r="F12" s="71">
        <f t="shared" si="0"/>
        <v>277394.85052022501</v>
      </c>
      <c r="G12" s="111">
        <f>IF(ISNUMBER(F12/F$8*100),F12/F$8*100,0)</f>
        <v>16.957992686639574</v>
      </c>
      <c r="H12" s="71">
        <f>[1]MercLab!D187</f>
        <v>63627.83169441091</v>
      </c>
      <c r="I12" s="111">
        <f>IF(ISNUMBER(H12/H$8*100),H12/H$8*100,0)</f>
        <v>30.216886953394194</v>
      </c>
      <c r="J12" s="71">
        <f>[1]MercLab!E187</f>
        <v>198097.62290716611</v>
      </c>
      <c r="K12" s="111">
        <f>IF(ISNUMBER(J12/J$8*100),J12/J$8*100,0)</f>
        <v>15.032110341775438</v>
      </c>
      <c r="L12" s="71">
        <f>[1]MercLab!F187</f>
        <v>15669.395918648002</v>
      </c>
      <c r="M12" s="111">
        <f>IF(ISNUMBER(L12/L$8*100),L12/L$8*100,0)</f>
        <v>14.592980624157201</v>
      </c>
      <c r="N12" s="71">
        <f>[1]MercLab!G187</f>
        <v>151671.21965315173</v>
      </c>
      <c r="O12" s="111">
        <f>IF(ISNUMBER(N12/N$8*100),N12/N$8*100,0)</f>
        <v>11.546398179274139</v>
      </c>
      <c r="P12" s="71">
        <f>'C03'!N12</f>
        <v>26548.766104738996</v>
      </c>
      <c r="Q12" s="111">
        <f t="shared" ref="Q12:S15" si="2">IF(ISNUMBER(P12/P$8*100),P12/P$8*100,0)</f>
        <v>6.7457865796744327</v>
      </c>
      <c r="R12" s="71">
        <f t="shared" si="1"/>
        <v>14641.576631906151</v>
      </c>
      <c r="S12" s="111">
        <f t="shared" si="2"/>
        <v>12.408840059290213</v>
      </c>
    </row>
    <row r="13" spans="1:19">
      <c r="A13" s="58" t="s">
        <v>70</v>
      </c>
      <c r="B13" s="106">
        <f>'C03'!B13</f>
        <v>286421.90139754605</v>
      </c>
      <c r="C13" s="111">
        <f>IF(ISNUMBER(B13/B$8*100),B13/B$8*100,0)</f>
        <v>8.2759114756663408</v>
      </c>
      <c r="D13" s="106">
        <f>[1]MercLab!C188</f>
        <v>266180.3945515317</v>
      </c>
      <c r="E13" s="111">
        <f>IF(ISNUMBER(D13/D$8*100),D13/D$8*100,0)</f>
        <v>9.0250319353366262</v>
      </c>
      <c r="F13" s="106">
        <f t="shared" si="0"/>
        <v>178766.39394593725</v>
      </c>
      <c r="G13" s="111">
        <f>IF(ISNUMBER(F13/F$8*100),F13/F$8*100,0)</f>
        <v>10.928534525665622</v>
      </c>
      <c r="H13" s="106">
        <f>[1]MercLab!D188</f>
        <v>13060.809394758993</v>
      </c>
      <c r="I13" s="111">
        <f>IF(ISNUMBER(H13/H$8*100),H13/H$8*100,0)</f>
        <v>6.2025844743021183</v>
      </c>
      <c r="J13" s="106">
        <f>[1]MercLab!E188</f>
        <v>152571.50273344727</v>
      </c>
      <c r="K13" s="111">
        <f>IF(ISNUMBER(J13/J$8*100),J13/J$8*100,0)</f>
        <v>11.577482003277014</v>
      </c>
      <c r="L13" s="106">
        <f>[1]MercLab!F188</f>
        <v>13134.081817730992</v>
      </c>
      <c r="M13" s="111">
        <f>IF(ISNUMBER(L13/L$8*100),L13/L$8*100,0)</f>
        <v>12.231830919157806</v>
      </c>
      <c r="N13" s="106">
        <f>[1]MercLab!G188</f>
        <v>87414.000605596098</v>
      </c>
      <c r="O13" s="111">
        <f>IF(ISNUMBER(N13/N$8*100),N13/N$8*100,0)</f>
        <v>6.654636652515042</v>
      </c>
      <c r="P13" s="106">
        <f>'C03'!N13</f>
        <v>13189.036134959995</v>
      </c>
      <c r="Q13" s="111">
        <f t="shared" si="2"/>
        <v>3.3512074575161863</v>
      </c>
      <c r="R13" s="106">
        <f t="shared" si="1"/>
        <v>7052.4707110543386</v>
      </c>
      <c r="S13" s="111">
        <f t="shared" si="2"/>
        <v>5.9770189561142173</v>
      </c>
    </row>
    <row r="14" spans="1:19">
      <c r="A14" s="58" t="s">
        <v>120</v>
      </c>
      <c r="B14" s="106">
        <f>'C03'!B14</f>
        <v>1063410.0314211922</v>
      </c>
      <c r="C14" s="111">
        <f>IF(ISNUMBER(B14/B$8*100),B14/B$8*100,0)</f>
        <v>30.726307029720562</v>
      </c>
      <c r="D14" s="106">
        <f>[1]MercLab!C189</f>
        <v>940389.22664127278</v>
      </c>
      <c r="E14" s="111">
        <f>IF(ISNUMBER(D14/D$8*100),D14/D$8*100,0)</f>
        <v>31.884552641013293</v>
      </c>
      <c r="F14" s="106">
        <f t="shared" si="0"/>
        <v>561100.72927976609</v>
      </c>
      <c r="G14" s="111">
        <f>IF(ISNUMBER(F14/F$8*100),F14/F$8*100,0)</f>
        <v>34.301797764990063</v>
      </c>
      <c r="H14" s="106">
        <f>[1]MercLab!D189</f>
        <v>88409.446860184951</v>
      </c>
      <c r="I14" s="111">
        <f>IF(ISNUMBER(H14/H$8*100),H14/H$8*100,0)</f>
        <v>41.985687555984754</v>
      </c>
      <c r="J14" s="106">
        <f>[1]MercLab!E189</f>
        <v>434557.22700406617</v>
      </c>
      <c r="K14" s="111">
        <f>IF(ISNUMBER(J14/J$8*100),J14/J$8*100,0)</f>
        <v>32.975217421979345</v>
      </c>
      <c r="L14" s="106">
        <f>[1]MercLab!F189</f>
        <v>38134.055415514973</v>
      </c>
      <c r="M14" s="111">
        <f>IF(ISNUMBER(L14/L$8*100),L14/L$8*100,0)</f>
        <v>35.514421531520178</v>
      </c>
      <c r="N14" s="106">
        <f>[1]MercLab!G189</f>
        <v>379288.49736148934</v>
      </c>
      <c r="O14" s="111">
        <f>IF(ISNUMBER(N14/N$8*100),N14/N$8*100,0)</f>
        <v>28.874403630229661</v>
      </c>
      <c r="P14" s="106">
        <f>'C03'!N14</f>
        <v>97814.707164459949</v>
      </c>
      <c r="Q14" s="111">
        <f t="shared" si="2"/>
        <v>24.853777997879028</v>
      </c>
      <c r="R14" s="106">
        <f t="shared" si="1"/>
        <v>25206.097615459468</v>
      </c>
      <c r="S14" s="111">
        <f t="shared" si="2"/>
        <v>21.36234653496965</v>
      </c>
    </row>
    <row r="15" spans="1:19">
      <c r="A15" s="55" t="s">
        <v>71</v>
      </c>
      <c r="B15" s="106">
        <f>'C03'!B15</f>
        <v>1640822.3012702884</v>
      </c>
      <c r="C15" s="111">
        <f>IF(ISNUMBER(B15/B$8*100),B15/B$8*100,0)</f>
        <v>47.410131859170654</v>
      </c>
      <c r="D15" s="106">
        <f>[1]MercLab!C190</f>
        <v>1313721.1248610283</v>
      </c>
      <c r="E15" s="111">
        <f>IF(ISNUMBER(D15/D$8*100),D15/D$8*100,0)</f>
        <v>44.542631045284509</v>
      </c>
      <c r="F15" s="106">
        <f t="shared" si="0"/>
        <v>618514.47483550897</v>
      </c>
      <c r="G15" s="111">
        <f>IF(ISNUMBER(F15/F$8*100),F15/F$8*100,0)</f>
        <v>37.811675022700314</v>
      </c>
      <c r="H15" s="106">
        <f>[1]MercLab!D190</f>
        <v>45472.351661279921</v>
      </c>
      <c r="I15" s="111">
        <f>IF(ISNUMBER(H15/H$8*100),H15/H$8*100,0)</f>
        <v>21.594841016318615</v>
      </c>
      <c r="J15" s="106">
        <f>[1]MercLab!E190</f>
        <v>532603.40248042904</v>
      </c>
      <c r="K15" s="111">
        <f>IF(ISNUMBER(J15/J$8*100),J15/J$8*100,0)</f>
        <v>40.415190232962772</v>
      </c>
      <c r="L15" s="106">
        <f>[1]MercLab!F190</f>
        <v>40438.720693799958</v>
      </c>
      <c r="M15" s="111">
        <f>IF(ISNUMBER(L15/L$8*100),L15/L$8*100,0)</f>
        <v>37.660766925164587</v>
      </c>
      <c r="N15" s="106">
        <f>[1]MercLab!G190</f>
        <v>695206.65002544294</v>
      </c>
      <c r="O15" s="111">
        <f>IF(ISNUMBER(N15/N$8*100),N15/N$8*100,0)</f>
        <v>52.924561537975634</v>
      </c>
      <c r="P15" s="106">
        <f>'C03'!N15</f>
        <v>256008.20869998212</v>
      </c>
      <c r="Q15" s="111">
        <f t="shared" si="2"/>
        <v>65.049227964932157</v>
      </c>
      <c r="R15" s="106">
        <f t="shared" si="1"/>
        <v>71092.967709277989</v>
      </c>
      <c r="S15" s="111">
        <f t="shared" si="2"/>
        <v>60.251794449670918</v>
      </c>
    </row>
    <row r="16" spans="1:19">
      <c r="A16" s="56"/>
      <c r="B16" s="107">
        <f>'C03'!B16</f>
        <v>0</v>
      </c>
      <c r="C16" s="111"/>
      <c r="D16" s="107"/>
      <c r="E16" s="111"/>
      <c r="F16" s="107">
        <f t="shared" si="0"/>
        <v>0</v>
      </c>
      <c r="G16" s="111"/>
      <c r="H16" s="107"/>
      <c r="I16" s="111"/>
      <c r="J16" s="107"/>
      <c r="K16" s="111"/>
      <c r="L16" s="107"/>
      <c r="M16" s="111"/>
      <c r="N16" s="107"/>
      <c r="O16" s="111"/>
      <c r="P16" s="107"/>
      <c r="Q16" s="111"/>
      <c r="R16" s="107"/>
      <c r="S16" s="111"/>
    </row>
    <row r="17" spans="1:19">
      <c r="A17" s="54" t="s">
        <v>42</v>
      </c>
      <c r="B17" s="105"/>
      <c r="C17" s="69"/>
      <c r="D17" s="105"/>
      <c r="E17" s="110"/>
      <c r="F17" s="105"/>
      <c r="G17" s="110"/>
      <c r="H17" s="105"/>
      <c r="I17" s="110"/>
      <c r="J17" s="105"/>
      <c r="K17" s="110"/>
      <c r="L17" s="105"/>
      <c r="M17" s="110"/>
      <c r="N17" s="105"/>
      <c r="O17" s="110"/>
      <c r="P17" s="105"/>
      <c r="Q17" s="110"/>
      <c r="R17" s="105"/>
      <c r="S17" s="110"/>
    </row>
    <row r="18" spans="1:19">
      <c r="A18" s="55" t="s">
        <v>45</v>
      </c>
      <c r="B18" s="106">
        <f>'C03'!B18</f>
        <v>343641.56635480712</v>
      </c>
      <c r="C18" s="111">
        <f>IF(ISNUMBER(B18/B$8*100),B18/B$8*100,0)</f>
        <v>9.9292238779058337</v>
      </c>
      <c r="D18" s="106">
        <f>[1]MercLab!C192</f>
        <v>306563.36870120192</v>
      </c>
      <c r="E18" s="111">
        <f>IF(ISNUMBER(D18/D$8*100),D18/D$8*100,0)</f>
        <v>10.394244840587202</v>
      </c>
      <c r="F18" s="106">
        <f t="shared" si="0"/>
        <v>112192.89962398793</v>
      </c>
      <c r="G18" s="111">
        <f>IF(ISNUMBER(F18/F$8*100),F18/F$8*100,0)</f>
        <v>6.8586939077939304</v>
      </c>
      <c r="H18" s="106">
        <f>[1]MercLab!D192</f>
        <v>1994.1028076119999</v>
      </c>
      <c r="I18" s="111">
        <f>IF(ISNUMBER(H18/H$8*100),H18/H$8*100,0)</f>
        <v>0.94700035356305634</v>
      </c>
      <c r="J18" s="106">
        <f>[1]MercLab!E192</f>
        <v>98861.936956417936</v>
      </c>
      <c r="K18" s="111">
        <f>IF(ISNUMBER(J18/J$8*100),J18/J$8*100,0)</f>
        <v>7.5018746975421786</v>
      </c>
      <c r="L18" s="106">
        <f>[1]MercLab!F192</f>
        <v>11336.859859958002</v>
      </c>
      <c r="M18" s="111">
        <f>IF(ISNUMBER(L18/L$8*100),L18/L$8*100,0)</f>
        <v>10.558069828222653</v>
      </c>
      <c r="N18" s="106">
        <f>[1]MercLab!G192</f>
        <v>194370.46907721536</v>
      </c>
      <c r="O18" s="111">
        <f>IF(ISNUMBER(N18/N$8*100),N18/N$8*100,0)</f>
        <v>14.796998635536349</v>
      </c>
      <c r="P18" s="106">
        <f>'C03'!N18</f>
        <v>22410.526052376015</v>
      </c>
      <c r="Q18" s="111">
        <f t="shared" ref="Q18:S22" si="3">IF(ISNUMBER(P18/P$8*100),P18/P$8*100,0)</f>
        <v>5.6942995124951254</v>
      </c>
      <c r="R18" s="106">
        <f t="shared" si="1"/>
        <v>14667.671601229173</v>
      </c>
      <c r="S18" s="111">
        <f t="shared" si="3"/>
        <v>12.430955730902779</v>
      </c>
    </row>
    <row r="19" spans="1:19">
      <c r="A19" s="55" t="s">
        <v>46</v>
      </c>
      <c r="B19" s="106">
        <f>'C03'!B19</f>
        <v>1806675.6472637134</v>
      </c>
      <c r="C19" s="111">
        <f>IF(ISNUMBER(B19/B$8*100),B19/B$8*100,0)</f>
        <v>52.202319896074755</v>
      </c>
      <c r="D19" s="106">
        <f>[1]MercLab!C193</f>
        <v>1511900.4063562409</v>
      </c>
      <c r="E19" s="111">
        <f>IF(ISNUMBER(D19/D$8*100),D19/D$8*100,0)</f>
        <v>51.262037812374928</v>
      </c>
      <c r="F19" s="106">
        <f t="shared" si="0"/>
        <v>729502.01569697168</v>
      </c>
      <c r="G19" s="111">
        <f>IF(ISNUMBER(F19/F$8*100),F19/F$8*100,0)</f>
        <v>44.596681675516926</v>
      </c>
      <c r="H19" s="106">
        <f>[1]MercLab!D193</f>
        <v>34794.968163899975</v>
      </c>
      <c r="I19" s="111">
        <f>IF(ISNUMBER(H19/H$8*100),H19/H$8*100,0)</f>
        <v>16.524146612525072</v>
      </c>
      <c r="J19" s="106">
        <f>[1]MercLab!E193</f>
        <v>628505.60257378384</v>
      </c>
      <c r="K19" s="111">
        <f>IF(ISNUMBER(J19/J$8*100),J19/J$8*100,0)</f>
        <v>47.692473183995027</v>
      </c>
      <c r="L19" s="106">
        <f>[1]MercLab!F193</f>
        <v>66201.444959287823</v>
      </c>
      <c r="M19" s="111">
        <f>IF(ISNUMBER(L19/L$8*100),L19/L$8*100,0)</f>
        <v>61.65371074914114</v>
      </c>
      <c r="N19" s="106">
        <f>[1]MercLab!G193</f>
        <v>782398.39065918862</v>
      </c>
      <c r="O19" s="111">
        <f>IF(ISNUMBER(N19/N$8*100),N19/N$8*100,0)</f>
        <v>59.562278025015857</v>
      </c>
      <c r="P19" s="106">
        <f>'C03'!N19</f>
        <v>229900.79295419189</v>
      </c>
      <c r="Q19" s="111">
        <f t="shared" si="3"/>
        <v>58.415584274180901</v>
      </c>
      <c r="R19" s="106">
        <f t="shared" si="1"/>
        <v>64874.44795328076</v>
      </c>
      <c r="S19" s="111">
        <f t="shared" si="3"/>
        <v>54.981554843810912</v>
      </c>
    </row>
    <row r="20" spans="1:19">
      <c r="A20" s="55" t="s">
        <v>47</v>
      </c>
      <c r="B20" s="71">
        <f>'C03'!B20</f>
        <v>968306.14913805178</v>
      </c>
      <c r="C20" s="111">
        <f>IF(ISNUMBER(B20/B$8*100),B20/B$8*100,0)</f>
        <v>27.978363150683784</v>
      </c>
      <c r="D20" s="71">
        <f>[1]MercLab!C194</f>
        <v>821261.88426664355</v>
      </c>
      <c r="E20" s="111">
        <f>IF(ISNUMBER(D20/D$8*100),D20/D$8*100,0)</f>
        <v>27.845457007714618</v>
      </c>
      <c r="F20" s="71">
        <f t="shared" si="0"/>
        <v>540497.81476638245</v>
      </c>
      <c r="G20" s="111">
        <f>IF(ISNUMBER(F20/F$8*100),F20/F$8*100,0)</f>
        <v>33.042278804972646</v>
      </c>
      <c r="H20" s="71">
        <f>[1]MercLab!D194</f>
        <v>81515.321988485055</v>
      </c>
      <c r="I20" s="111">
        <f>IF(ISNUMBER(H20/H$8*100),H20/H$8*100,0)</f>
        <v>38.711664438377277</v>
      </c>
      <c r="J20" s="71">
        <f>[1]MercLab!E194</f>
        <v>430344.84062929044</v>
      </c>
      <c r="K20" s="111">
        <f>IF(ISNUMBER(J20/J$8*100),J20/J$8*100,0)</f>
        <v>32.655571704587302</v>
      </c>
      <c r="L20" s="71">
        <f>[1]MercLab!F194</f>
        <v>28637.652148607001</v>
      </c>
      <c r="M20" s="111">
        <f>IF(ISNUMBER(L20/L$8*100),L20/L$8*100,0)</f>
        <v>26.670377409292882</v>
      </c>
      <c r="N20" s="71">
        <f>[1]MercLab!G194</f>
        <v>280764.06950023811</v>
      </c>
      <c r="O20" s="111">
        <f>IF(ISNUMBER(N20/N$8*100),N20/N$8*100,0)</f>
        <v>21.373954454224517</v>
      </c>
      <c r="P20" s="71">
        <f>'C03'!N20</f>
        <v>125430.98402961309</v>
      </c>
      <c r="Q20" s="111">
        <f t="shared" si="3"/>
        <v>31.870808812891926</v>
      </c>
      <c r="R20" s="71">
        <f t="shared" si="1"/>
        <v>21613.280841795146</v>
      </c>
      <c r="S20" s="111">
        <f t="shared" si="3"/>
        <v>18.317408832729072</v>
      </c>
    </row>
    <row r="21" spans="1:19">
      <c r="A21" s="55" t="s">
        <v>48</v>
      </c>
      <c r="B21" s="71">
        <f>'C03'!B21</f>
        <v>333639.86483449891</v>
      </c>
      <c r="C21" s="111">
        <f>IF(ISNUMBER(B21/B$8*100),B21/B$8*100,0)</f>
        <v>9.6402334201781574</v>
      </c>
      <c r="D21" s="71">
        <f>[1]MercLab!C195</f>
        <v>301499.239552518</v>
      </c>
      <c r="E21" s="111">
        <f>IF(ISNUMBER(D21/D$8*100),D21/D$8*100,0)</f>
        <v>10.222542009623469</v>
      </c>
      <c r="F21" s="71">
        <f t="shared" si="0"/>
        <v>247828.09901964609</v>
      </c>
      <c r="G21" s="111">
        <f>IF(ISNUMBER(F21/F$8*100),F21/F$8*100,0)</f>
        <v>15.150487050633005</v>
      </c>
      <c r="H21" s="71">
        <f>[1]MercLab!D195</f>
        <v>92266.046650638047</v>
      </c>
      <c r="I21" s="111">
        <f>IF(ISNUMBER(H21/H$8*100),H21/H$8*100,0)</f>
        <v>43.817188595534418</v>
      </c>
      <c r="J21" s="71">
        <f>[1]MercLab!E195</f>
        <v>155342.23510009205</v>
      </c>
      <c r="K21" s="111">
        <f>IF(ISNUMBER(J21/J$8*100),J21/J$8*100,0)</f>
        <v>11.787731647122822</v>
      </c>
      <c r="L21" s="71">
        <f>[1]MercLab!F195</f>
        <v>219.81726891599996</v>
      </c>
      <c r="M21" s="111">
        <f>IF(ISNUMBER(L21/L$8*100),L21/L$8*100,0)</f>
        <v>0.20471683546707636</v>
      </c>
      <c r="N21" s="71">
        <f>[1]MercLab!G195</f>
        <v>53671.140532872974</v>
      </c>
      <c r="O21" s="111">
        <f>IF(ISNUMBER(N21/N$8*100),N21/N$8*100,0)</f>
        <v>4.0858665259335734</v>
      </c>
      <c r="P21" s="71">
        <f>'C03'!N21</f>
        <v>15585.701267188</v>
      </c>
      <c r="Q21" s="111">
        <f t="shared" si="3"/>
        <v>3.9601770578800779</v>
      </c>
      <c r="R21" s="71">
        <f t="shared" si="1"/>
        <v>16554.924014792894</v>
      </c>
      <c r="S21" s="111">
        <f t="shared" si="3"/>
        <v>14.030415539103288</v>
      </c>
    </row>
    <row r="22" spans="1:19">
      <c r="A22" s="55" t="s">
        <v>64</v>
      </c>
      <c r="B22" s="106">
        <f>'C03'!B22</f>
        <v>8647.4194080019988</v>
      </c>
      <c r="C22" s="111">
        <f>IF(ISNUMBER(B22/B$8*100),B22/B$8*100,0)</f>
        <v>0.24985965516042316</v>
      </c>
      <c r="D22" s="106">
        <f>[1]MercLab!C196</f>
        <v>8131.9173506299985</v>
      </c>
      <c r="E22" s="111">
        <f>IF(ISNUMBER(D22/D$8*100),D22/D$8*100,0)</f>
        <v>0.27571832970119636</v>
      </c>
      <c r="F22" s="106">
        <f t="shared" si="0"/>
        <v>5755.6194744530003</v>
      </c>
      <c r="G22" s="111">
        <f>IF(ISNUMBER(F22/F$8*100),F22/F$8*100,0)</f>
        <v>0.35185856107930152</v>
      </c>
      <c r="H22" s="106">
        <f>[1]MercLab!D196</f>
        <v>0</v>
      </c>
      <c r="I22" s="111">
        <f>IF(ISNUMBER(H22/H$8*100),H22/H$8*100,0)</f>
        <v>0</v>
      </c>
      <c r="J22" s="106">
        <f>[1]MercLab!E196</f>
        <v>4775.139865528</v>
      </c>
      <c r="K22" s="111">
        <f>IF(ISNUMBER(J22/J$8*100),J22/J$8*100,0)</f>
        <v>0.36234876674752353</v>
      </c>
      <c r="L22" s="106">
        <f>[1]MercLab!F196</f>
        <v>980.47960892499987</v>
      </c>
      <c r="M22" s="111">
        <f>IF(ISNUMBER(L22/L$8*100),L22/L$8*100,0)</f>
        <v>0.91312517787592518</v>
      </c>
      <c r="N22" s="106">
        <f>[1]MercLab!G196</f>
        <v>2376.2978761769996</v>
      </c>
      <c r="O22" s="111">
        <f>IF(ISNUMBER(N22/N$8*100),N22/N$8*100,0)</f>
        <v>0.18090235928509563</v>
      </c>
      <c r="P22" s="106">
        <f>'C03'!N22</f>
        <v>232.71380077199998</v>
      </c>
      <c r="Q22" s="111">
        <f t="shared" si="3"/>
        <v>5.9130342553756911E-2</v>
      </c>
      <c r="R22" s="106">
        <f t="shared" si="1"/>
        <v>282.78825660000075</v>
      </c>
      <c r="S22" s="111">
        <f t="shared" si="3"/>
        <v>0.23966505349896131</v>
      </c>
    </row>
    <row r="23" spans="1:19">
      <c r="B23" s="107"/>
      <c r="C23" s="108"/>
      <c r="D23" s="107"/>
      <c r="E23" s="108"/>
      <c r="F23" s="107">
        <f t="shared" si="0"/>
        <v>0</v>
      </c>
      <c r="G23" s="108"/>
      <c r="H23" s="107"/>
      <c r="I23" s="108"/>
      <c r="J23" s="107"/>
      <c r="K23" s="108"/>
      <c r="L23" s="107"/>
      <c r="M23" s="108"/>
      <c r="N23" s="107"/>
      <c r="O23" s="108"/>
      <c r="P23" s="107">
        <f>'C03'!N23</f>
        <v>0</v>
      </c>
      <c r="Q23" s="108"/>
      <c r="R23" s="107">
        <f t="shared" si="1"/>
        <v>0</v>
      </c>
      <c r="S23" s="108"/>
    </row>
    <row r="24" spans="1:19" ht="11.25" customHeight="1">
      <c r="A24" s="54" t="s">
        <v>20</v>
      </c>
      <c r="B24" s="105"/>
      <c r="C24" s="69"/>
      <c r="D24" s="105"/>
      <c r="E24" s="110"/>
      <c r="F24" s="105"/>
      <c r="G24" s="110"/>
      <c r="H24" s="105"/>
      <c r="I24" s="110"/>
      <c r="J24" s="105"/>
      <c r="K24" s="110"/>
      <c r="L24" s="105"/>
      <c r="M24" s="110"/>
      <c r="N24" s="105"/>
      <c r="O24" s="110"/>
      <c r="P24" s="105"/>
      <c r="Q24" s="110"/>
      <c r="R24" s="105"/>
      <c r="S24" s="110"/>
    </row>
    <row r="25" spans="1:19">
      <c r="A25" s="55" t="s">
        <v>49</v>
      </c>
      <c r="B25" s="106">
        <f>'C03'!B25</f>
        <v>25253.529058904012</v>
      </c>
      <c r="C25" s="111">
        <f t="shared" ref="C25:C33" si="4">IF(ISNUMBER(B25/B$8*100),B25/B$8*100,0)</f>
        <v>0.72967873587842791</v>
      </c>
      <c r="D25" s="106">
        <f>[1]MercLab!C198</f>
        <v>2632.5943440699998</v>
      </c>
      <c r="E25" s="111">
        <f t="shared" ref="E25:E33" si="5">IF(ISNUMBER(D25/D$8*100),D25/D$8*100,0)</f>
        <v>8.925994744296846E-2</v>
      </c>
      <c r="F25" s="106">
        <f t="shared" si="0"/>
        <v>1727.67192295</v>
      </c>
      <c r="G25" s="111">
        <f t="shared" ref="G25:G33" si="6">IF(ISNUMBER(F25/F$8*100),F25/F$8*100,0)</f>
        <v>0.10561785043721464</v>
      </c>
      <c r="H25" s="106">
        <f>[1]MercLab!D198</f>
        <v>0</v>
      </c>
      <c r="I25" s="111">
        <f t="shared" ref="I25:I33" si="7">IF(ISNUMBER(H25/H$8*100),H25/H$8*100,0)</f>
        <v>0</v>
      </c>
      <c r="J25" s="106">
        <f>[1]MercLab!E198</f>
        <v>1727.67192295</v>
      </c>
      <c r="K25" s="111">
        <f t="shared" ref="K25:K33" si="8">IF(ISNUMBER(J25/J$8*100),J25/J$8*100,0)</f>
        <v>0.13109978100212868</v>
      </c>
      <c r="L25" s="106">
        <f>[1]MercLab!F198</f>
        <v>0</v>
      </c>
      <c r="M25" s="111">
        <f t="shared" ref="M25:M33" si="9">IF(ISNUMBER(L25/L$8*100),L25/L$8*100,0)</f>
        <v>0</v>
      </c>
      <c r="N25" s="106">
        <f>[1]MercLab!G198</f>
        <v>904.92242112000008</v>
      </c>
      <c r="O25" s="111">
        <f t="shared" ref="O25:O33" si="10">IF(ISNUMBER(N25/N$8*100),N25/N$8*100,0)</f>
        <v>6.8889764449040561E-2</v>
      </c>
      <c r="P25" s="106">
        <f>'C03'!N25</f>
        <v>22620.934714834013</v>
      </c>
      <c r="Q25" s="111">
        <f t="shared" ref="Q25:S33" si="11">IF(ISNUMBER(P25/P$8*100),P25/P$8*100,0)</f>
        <v>5.7477623335489083</v>
      </c>
      <c r="R25" s="106">
        <f t="shared" si="1"/>
        <v>0</v>
      </c>
      <c r="S25" s="111">
        <f t="shared" si="11"/>
        <v>0</v>
      </c>
    </row>
    <row r="26" spans="1:19">
      <c r="A26" s="55" t="s">
        <v>50</v>
      </c>
      <c r="B26" s="106">
        <f>'C03'!B26</f>
        <v>121581.91210386207</v>
      </c>
      <c r="C26" s="111">
        <f t="shared" si="4"/>
        <v>3.5130034983505949</v>
      </c>
      <c r="D26" s="106">
        <f>[1]MercLab!C199</f>
        <v>37709.004621145978</v>
      </c>
      <c r="E26" s="111">
        <f t="shared" si="5"/>
        <v>1.2785501033199236</v>
      </c>
      <c r="F26" s="106">
        <f t="shared" si="0"/>
        <v>28855.071790446018</v>
      </c>
      <c r="G26" s="111">
        <f t="shared" si="6"/>
        <v>1.7639984861909561</v>
      </c>
      <c r="H26" s="106">
        <f>[1]MercLab!D199</f>
        <v>0</v>
      </c>
      <c r="I26" s="111">
        <f t="shared" si="7"/>
        <v>0</v>
      </c>
      <c r="J26" s="106">
        <f>[1]MercLab!E199</f>
        <v>25337.276448100019</v>
      </c>
      <c r="K26" s="111">
        <f t="shared" si="8"/>
        <v>1.9226517195837061</v>
      </c>
      <c r="L26" s="106">
        <f>[1]MercLab!F199</f>
        <v>3517.7953423460003</v>
      </c>
      <c r="M26" s="111">
        <f t="shared" si="9"/>
        <v>3.2761390124498795</v>
      </c>
      <c r="N26" s="106">
        <f>[1]MercLab!G199</f>
        <v>8853.9328306999996</v>
      </c>
      <c r="O26" s="111">
        <f t="shared" si="10"/>
        <v>0.67403053888269859</v>
      </c>
      <c r="P26" s="106">
        <f>'C03'!N26</f>
        <v>82458.966199715811</v>
      </c>
      <c r="Q26" s="111">
        <f t="shared" si="11"/>
        <v>20.952031645063123</v>
      </c>
      <c r="R26" s="106">
        <f t="shared" si="1"/>
        <v>1413.9412830002839</v>
      </c>
      <c r="S26" s="111">
        <f t="shared" si="11"/>
        <v>1.198325267495044</v>
      </c>
    </row>
    <row r="27" spans="1:19">
      <c r="A27" s="55" t="s">
        <v>51</v>
      </c>
      <c r="B27" s="106">
        <f>'C03'!B27</f>
        <v>307945.2639161055</v>
      </c>
      <c r="C27" s="111">
        <f t="shared" si="4"/>
        <v>8.897810296926659</v>
      </c>
      <c r="D27" s="106">
        <f>[1]MercLab!C200</f>
        <v>191489.92536374813</v>
      </c>
      <c r="E27" s="111">
        <f t="shared" si="5"/>
        <v>6.4925994816965353</v>
      </c>
      <c r="F27" s="106">
        <f t="shared" si="0"/>
        <v>150649.74876377004</v>
      </c>
      <c r="G27" s="111">
        <f t="shared" si="6"/>
        <v>9.2096783086960574</v>
      </c>
      <c r="H27" s="106">
        <f>[1]MercLab!D200</f>
        <v>0</v>
      </c>
      <c r="I27" s="111">
        <f t="shared" si="7"/>
        <v>0</v>
      </c>
      <c r="J27" s="106">
        <f>[1]MercLab!E200</f>
        <v>128543.68457312303</v>
      </c>
      <c r="K27" s="111">
        <f t="shared" si="8"/>
        <v>9.7541950371967978</v>
      </c>
      <c r="L27" s="106">
        <f>[1]MercLab!F200</f>
        <v>22106.064190647008</v>
      </c>
      <c r="M27" s="111">
        <f t="shared" si="9"/>
        <v>20.587479446260705</v>
      </c>
      <c r="N27" s="106">
        <f>[1]MercLab!G200</f>
        <v>40840.176599976963</v>
      </c>
      <c r="O27" s="111">
        <f t="shared" si="10"/>
        <v>3.1090733087897955</v>
      </c>
      <c r="P27" s="106">
        <f>'C03'!N27</f>
        <v>109026.02407423389</v>
      </c>
      <c r="Q27" s="111">
        <f t="shared" si="11"/>
        <v>27.702465987824077</v>
      </c>
      <c r="R27" s="106">
        <f t="shared" si="1"/>
        <v>7429.3144781234441</v>
      </c>
      <c r="S27" s="111">
        <f t="shared" si="11"/>
        <v>6.2963967219424433</v>
      </c>
    </row>
    <row r="28" spans="1:19">
      <c r="A28" s="55" t="s">
        <v>52</v>
      </c>
      <c r="B28" s="106">
        <f>'C03'!B28</f>
        <v>553914.4962540695</v>
      </c>
      <c r="C28" s="111">
        <f t="shared" si="4"/>
        <v>16.004877119101021</v>
      </c>
      <c r="D28" s="106">
        <f>[1]MercLab!C201</f>
        <v>463753.5594702235</v>
      </c>
      <c r="E28" s="111">
        <f t="shared" si="5"/>
        <v>15.723887897140079</v>
      </c>
      <c r="F28" s="106">
        <f t="shared" si="0"/>
        <v>356815.47638746956</v>
      </c>
      <c r="G28" s="111">
        <f t="shared" si="6"/>
        <v>21.813217612766582</v>
      </c>
      <c r="H28" s="106">
        <f>[1]MercLab!D201</f>
        <v>16759.889553735007</v>
      </c>
      <c r="I28" s="111">
        <f t="shared" si="7"/>
        <v>7.9592793673820594</v>
      </c>
      <c r="J28" s="106">
        <f>[1]MercLab!E201</f>
        <v>318626.96861080354</v>
      </c>
      <c r="K28" s="111">
        <f t="shared" si="8"/>
        <v>24.17815862569724</v>
      </c>
      <c r="L28" s="106">
        <f>[1]MercLab!F201</f>
        <v>21428.618222931003</v>
      </c>
      <c r="M28" s="111">
        <f t="shared" si="9"/>
        <v>19.956570894832257</v>
      </c>
      <c r="N28" s="106">
        <f>[1]MercLab!G201</f>
        <v>106938.08308276199</v>
      </c>
      <c r="O28" s="111">
        <f t="shared" si="10"/>
        <v>8.1409623435846861</v>
      </c>
      <c r="P28" s="106">
        <f>'C03'!N28</f>
        <v>76346.39694417073</v>
      </c>
      <c r="Q28" s="111">
        <f t="shared" si="11"/>
        <v>19.398886482357188</v>
      </c>
      <c r="R28" s="106">
        <f t="shared" si="1"/>
        <v>13814.539839675301</v>
      </c>
      <c r="S28" s="111">
        <f t="shared" si="11"/>
        <v>11.707920511078623</v>
      </c>
    </row>
    <row r="29" spans="1:19">
      <c r="A29" s="55" t="s">
        <v>53</v>
      </c>
      <c r="B29" s="107">
        <f>'C03'!B29</f>
        <v>412387.82594579336</v>
      </c>
      <c r="C29" s="111">
        <f t="shared" si="4"/>
        <v>11.915587196779656</v>
      </c>
      <c r="D29" s="107">
        <f>[1]MercLab!C202</f>
        <v>374107.57995023008</v>
      </c>
      <c r="E29" s="111">
        <f t="shared" si="5"/>
        <v>12.684378434372931</v>
      </c>
      <c r="F29" s="107">
        <f t="shared" si="0"/>
        <v>248715.01440636266</v>
      </c>
      <c r="G29" s="111">
        <f t="shared" si="6"/>
        <v>15.204706891460622</v>
      </c>
      <c r="H29" s="107">
        <f>[1]MercLab!D202</f>
        <v>25702.490434955002</v>
      </c>
      <c r="I29" s="111">
        <f t="shared" si="7"/>
        <v>12.206124697503279</v>
      </c>
      <c r="J29" s="107">
        <f>[1]MercLab!E202</f>
        <v>210180.98242405066</v>
      </c>
      <c r="K29" s="111">
        <f t="shared" si="8"/>
        <v>15.949023886176075</v>
      </c>
      <c r="L29" s="107">
        <f>[1]MercLab!F202</f>
        <v>12831.541547357003</v>
      </c>
      <c r="M29" s="111">
        <f t="shared" si="9"/>
        <v>11.950073771242442</v>
      </c>
      <c r="N29" s="107">
        <f>[1]MercLab!G202</f>
        <v>125392.56554387325</v>
      </c>
      <c r="O29" s="111">
        <f t="shared" si="10"/>
        <v>9.5458617251266062</v>
      </c>
      <c r="P29" s="107">
        <f>'C03'!N29</f>
        <v>25991.092236722023</v>
      </c>
      <c r="Q29" s="111">
        <f t="shared" si="11"/>
        <v>6.60408700388765</v>
      </c>
      <c r="R29" s="107">
        <f t="shared" si="1"/>
        <v>12289.153758841276</v>
      </c>
      <c r="S29" s="111">
        <f t="shared" si="11"/>
        <v>10.415144986857449</v>
      </c>
    </row>
    <row r="30" spans="1:19">
      <c r="A30" s="55" t="s">
        <v>65</v>
      </c>
      <c r="B30" s="71">
        <f>'C03'!B30</f>
        <v>482450.628659832</v>
      </c>
      <c r="C30" s="111">
        <f t="shared" si="4"/>
        <v>13.939990882982636</v>
      </c>
      <c r="D30" s="71">
        <f>[1]MercLab!C203</f>
        <v>442774.84947519505</v>
      </c>
      <c r="E30" s="111">
        <f t="shared" si="5"/>
        <v>15.012590102325806</v>
      </c>
      <c r="F30" s="71">
        <f t="shared" si="0"/>
        <v>277092.02067926823</v>
      </c>
      <c r="G30" s="111">
        <f t="shared" si="6"/>
        <v>16.939479775464005</v>
      </c>
      <c r="H30" s="71">
        <f>[1]MercLab!D203</f>
        <v>33822.212851962991</v>
      </c>
      <c r="I30" s="111">
        <f t="shared" si="7"/>
        <v>16.062184661106016</v>
      </c>
      <c r="J30" s="71">
        <f>[1]MercLab!E203</f>
        <v>226646.05085931226</v>
      </c>
      <c r="K30" s="111">
        <f t="shared" si="8"/>
        <v>17.198431738080103</v>
      </c>
      <c r="L30" s="71">
        <f>[1]MercLab!F203</f>
        <v>16623.756967993002</v>
      </c>
      <c r="M30" s="111">
        <f t="shared" si="9"/>
        <v>15.481781467141042</v>
      </c>
      <c r="N30" s="71">
        <f>[1]MercLab!G203</f>
        <v>165682.82879593765</v>
      </c>
      <c r="O30" s="111">
        <f t="shared" si="10"/>
        <v>12.613071333646722</v>
      </c>
      <c r="P30" s="71">
        <f>'C03'!N30</f>
        <v>23218.754602404013</v>
      </c>
      <c r="Q30" s="111">
        <f t="shared" si="11"/>
        <v>5.8996626274730142</v>
      </c>
      <c r="R30" s="71">
        <f t="shared" si="1"/>
        <v>16457.024582232931</v>
      </c>
      <c r="S30" s="111">
        <f t="shared" si="11"/>
        <v>13.947445075534182</v>
      </c>
    </row>
    <row r="31" spans="1:19">
      <c r="A31" s="55" t="s">
        <v>66</v>
      </c>
      <c r="B31" s="106">
        <f>'C03'!B31</f>
        <v>606077.87386340776</v>
      </c>
      <c r="C31" s="111">
        <f t="shared" si="4"/>
        <v>17.512092500537417</v>
      </c>
      <c r="D31" s="106">
        <f>[1]MercLab!C204</f>
        <v>563680.52058825782</v>
      </c>
      <c r="E31" s="111">
        <f t="shared" si="5"/>
        <v>19.111981211866937</v>
      </c>
      <c r="F31" s="106">
        <f t="shared" si="0"/>
        <v>275634.114280159</v>
      </c>
      <c r="G31" s="111">
        <f t="shared" si="6"/>
        <v>16.85035351372002</v>
      </c>
      <c r="H31" s="106">
        <f>[1]MercLab!D204</f>
        <v>50399.879033625963</v>
      </c>
      <c r="I31" s="111">
        <f t="shared" si="7"/>
        <v>23.934926064085765</v>
      </c>
      <c r="J31" s="106">
        <f>[1]MercLab!E204</f>
        <v>208226.71172831403</v>
      </c>
      <c r="K31" s="111">
        <f t="shared" si="8"/>
        <v>15.800729261006452</v>
      </c>
      <c r="L31" s="106">
        <f>[1]MercLab!F204</f>
        <v>17007.523518219004</v>
      </c>
      <c r="M31" s="111">
        <f t="shared" si="9"/>
        <v>15.839185023776103</v>
      </c>
      <c r="N31" s="106">
        <f>[1]MercLab!G204</f>
        <v>288046.40630810522</v>
      </c>
      <c r="O31" s="111">
        <f t="shared" si="10"/>
        <v>21.928342825673671</v>
      </c>
      <c r="P31" s="106">
        <f>'C03'!N31</f>
        <v>18229.173259863008</v>
      </c>
      <c r="Q31" s="111">
        <f t="shared" si="11"/>
        <v>4.6318579119574812</v>
      </c>
      <c r="R31" s="106">
        <f t="shared" si="1"/>
        <v>24168.180015286896</v>
      </c>
      <c r="S31" s="111">
        <f t="shared" si="11"/>
        <v>20.482704006090778</v>
      </c>
    </row>
    <row r="32" spans="1:19">
      <c r="A32" s="55" t="s">
        <v>67</v>
      </c>
      <c r="B32" s="106">
        <f>'C03'!B32</f>
        <v>631802.61218719627</v>
      </c>
      <c r="C32" s="111">
        <f t="shared" si="4"/>
        <v>18.255386417879514</v>
      </c>
      <c r="D32" s="106">
        <f>[1]MercLab!C205</f>
        <v>583940.66625376197</v>
      </c>
      <c r="E32" s="111">
        <f t="shared" si="5"/>
        <v>19.798915581897511</v>
      </c>
      <c r="F32" s="106">
        <f t="shared" si="0"/>
        <v>230416.05978721357</v>
      </c>
      <c r="G32" s="111">
        <f t="shared" si="6"/>
        <v>14.086036022038501</v>
      </c>
      <c r="H32" s="106">
        <f>[1]MercLab!D205</f>
        <v>66590.586986426977</v>
      </c>
      <c r="I32" s="111">
        <f t="shared" si="7"/>
        <v>31.623900823667007</v>
      </c>
      <c r="J32" s="106">
        <f>[1]MercLab!E205</f>
        <v>153790.04514209557</v>
      </c>
      <c r="K32" s="111">
        <f t="shared" si="8"/>
        <v>11.66994784751139</v>
      </c>
      <c r="L32" s="106">
        <f>[1]MercLab!F205</f>
        <v>10035.427658691002</v>
      </c>
      <c r="M32" s="111">
        <f t="shared" si="9"/>
        <v>9.3460400221379363</v>
      </c>
      <c r="N32" s="106">
        <f>[1]MercLab!G205</f>
        <v>353524.60646655073</v>
      </c>
      <c r="O32" s="111">
        <f t="shared" si="10"/>
        <v>26.913054973572009</v>
      </c>
      <c r="P32" s="106">
        <f>'C03'!N32</f>
        <v>24204.43123983901</v>
      </c>
      <c r="Q32" s="111">
        <f t="shared" si="11"/>
        <v>6.1501135978298151</v>
      </c>
      <c r="R32" s="106">
        <f t="shared" si="1"/>
        <v>23657.514693595236</v>
      </c>
      <c r="S32" s="111">
        <f t="shared" si="11"/>
        <v>20.049911523422683</v>
      </c>
    </row>
    <row r="33" spans="1:19">
      <c r="A33" s="55" t="s">
        <v>121</v>
      </c>
      <c r="B33" s="106">
        <f>'C03'!B33</f>
        <v>319496.50500972179</v>
      </c>
      <c r="C33" s="111">
        <f t="shared" si="4"/>
        <v>9.2315733515617904</v>
      </c>
      <c r="D33" s="106">
        <f>[1]MercLab!C206</f>
        <v>289268.11616045964</v>
      </c>
      <c r="E33" s="111">
        <f t="shared" si="5"/>
        <v>9.8078372399339067</v>
      </c>
      <c r="F33" s="106">
        <f t="shared" si="0"/>
        <v>65871.2705638099</v>
      </c>
      <c r="G33" s="111">
        <f t="shared" si="6"/>
        <v>4.0269115392223211</v>
      </c>
      <c r="H33" s="106">
        <f>[1]MercLab!D206</f>
        <v>17295.380749929001</v>
      </c>
      <c r="I33" s="111">
        <f t="shared" si="7"/>
        <v>8.2135843862556328</v>
      </c>
      <c r="J33" s="106">
        <f>[1]MercLab!E206</f>
        <v>44750.363416370907</v>
      </c>
      <c r="K33" s="111">
        <f t="shared" si="8"/>
        <v>3.3957621037415482</v>
      </c>
      <c r="L33" s="106">
        <f>[1]MercLab!F206</f>
        <v>3825.5263975100006</v>
      </c>
      <c r="M33" s="111">
        <f t="shared" si="9"/>
        <v>3.5627303621594968</v>
      </c>
      <c r="N33" s="106">
        <f>[1]MercLab!G206</f>
        <v>223396.84559665059</v>
      </c>
      <c r="O33" s="111">
        <f t="shared" si="10"/>
        <v>17.006713186268968</v>
      </c>
      <c r="P33" s="106">
        <f>'C03'!N33</f>
        <v>11464.944832356003</v>
      </c>
      <c r="Q33" s="111">
        <f t="shared" si="11"/>
        <v>2.913132410059899</v>
      </c>
      <c r="R33" s="106">
        <f t="shared" si="1"/>
        <v>18763.444016906142</v>
      </c>
      <c r="S33" s="111">
        <f t="shared" si="11"/>
        <v>15.902151907592913</v>
      </c>
    </row>
    <row r="34" spans="1:19">
      <c r="A34" s="56"/>
      <c r="B34" s="107"/>
      <c r="C34" s="111"/>
      <c r="D34" s="107"/>
      <c r="E34" s="111"/>
      <c r="F34" s="107"/>
      <c r="G34" s="111"/>
      <c r="H34" s="107"/>
      <c r="I34" s="111"/>
      <c r="J34" s="107"/>
      <c r="K34" s="111"/>
      <c r="L34" s="107"/>
      <c r="M34" s="111"/>
      <c r="N34" s="107"/>
      <c r="O34" s="111"/>
      <c r="P34" s="107"/>
      <c r="Q34" s="111"/>
      <c r="R34" s="107"/>
      <c r="S34" s="111"/>
    </row>
    <row r="35" spans="1:19">
      <c r="A35" s="54" t="s">
        <v>15</v>
      </c>
      <c r="B35" s="105"/>
      <c r="C35" s="69"/>
      <c r="D35" s="105"/>
      <c r="E35" s="110"/>
      <c r="F35" s="105"/>
      <c r="G35" s="110"/>
      <c r="H35" s="105"/>
      <c r="I35" s="110"/>
      <c r="J35" s="105"/>
      <c r="K35" s="110"/>
      <c r="L35" s="105"/>
      <c r="M35" s="110"/>
      <c r="N35" s="105"/>
      <c r="O35" s="110"/>
      <c r="P35" s="105"/>
      <c r="Q35" s="110"/>
      <c r="R35" s="105"/>
      <c r="S35" s="110"/>
    </row>
    <row r="36" spans="1:19">
      <c r="A36" s="55" t="s">
        <v>3</v>
      </c>
      <c r="B36" s="106">
        <f>'C03'!B36</f>
        <v>2151008.0174051463</v>
      </c>
      <c r="C36" s="111">
        <f t="shared" ref="C36:C47" si="12">IF(ISNUMBER(B36/B$8*100),B36/B$8*100,0)</f>
        <v>62.151503947966148</v>
      </c>
      <c r="D36" s="106">
        <f>[1]MercLab!C208</f>
        <v>1826288.162881613</v>
      </c>
      <c r="E36" s="111">
        <f t="shared" ref="E36:E47" si="13">IF(ISNUMBER(D36/D$8*100),D36/D$8*100,0)</f>
        <v>61.921573979570056</v>
      </c>
      <c r="F36" s="106">
        <f t="shared" si="0"/>
        <v>1067135.733516332</v>
      </c>
      <c r="G36" s="111">
        <f t="shared" ref="G36:G47" si="14">IF(ISNUMBER(F36/F$8*100),F36/F$8*100,0)</f>
        <v>65.237259922755101</v>
      </c>
      <c r="H36" s="106">
        <f>[1]MercLab!D208</f>
        <v>89735.258099898172</v>
      </c>
      <c r="I36" s="111">
        <f t="shared" ref="I36:I47" si="15">IF(ISNUMBER(H36/H$8*100),H36/H$8*100,0)</f>
        <v>42.615315932201639</v>
      </c>
      <c r="J36" s="106">
        <f>[1]MercLab!E208</f>
        <v>968776.34152832883</v>
      </c>
      <c r="K36" s="111">
        <f t="shared" ref="K36:K47" si="16">IF(ISNUMBER(J36/J$8*100),J36/J$8*100,0)</f>
        <v>73.513011658801503</v>
      </c>
      <c r="L36" s="106">
        <f>[1]MercLab!F208</f>
        <v>8624.1338881049996</v>
      </c>
      <c r="M36" s="111">
        <f t="shared" ref="M36:M47" si="17">IF(ISNUMBER(L36/L$8*100),L36/L$8*100,0)</f>
        <v>8.0316956303005078</v>
      </c>
      <c r="N36" s="106">
        <f>[1]MercLab!G208</f>
        <v>759152.42936521384</v>
      </c>
      <c r="O36" s="111">
        <f t="shared" ref="O36:O47" si="18">IF(ISNUMBER(N36/N$8*100),N36/N$8*100,0)</f>
        <v>57.792613841039277</v>
      </c>
      <c r="P36" s="106">
        <f>'C03'!N36</f>
        <v>229823.17839786393</v>
      </c>
      <c r="Q36" s="111">
        <f t="shared" ref="Q36:S47" si="19">IF(ISNUMBER(P36/P$8*100),P36/P$8*100,0)</f>
        <v>58.395863160574379</v>
      </c>
      <c r="R36" s="106">
        <f t="shared" si="1"/>
        <v>94896.676125669386</v>
      </c>
      <c r="S36" s="111">
        <f t="shared" si="19"/>
        <v>80.425606190225722</v>
      </c>
    </row>
    <row r="37" spans="1:19">
      <c r="A37" s="55" t="s">
        <v>4</v>
      </c>
      <c r="B37" s="106">
        <f>'C03'!B37</f>
        <v>1309902.6295939824</v>
      </c>
      <c r="C37" s="111">
        <f t="shared" si="12"/>
        <v>37.848496052038406</v>
      </c>
      <c r="D37" s="106">
        <f>[1]MercLab!C209</f>
        <v>1123068.6533456729</v>
      </c>
      <c r="E37" s="111">
        <f t="shared" si="13"/>
        <v>38.078426020433106</v>
      </c>
      <c r="F37" s="106">
        <f t="shared" si="0"/>
        <v>568640.71506515064</v>
      </c>
      <c r="G37" s="111">
        <f t="shared" si="14"/>
        <v>34.762740077243237</v>
      </c>
      <c r="H37" s="106">
        <f>[1]MercLab!D209</f>
        <v>120835.18151073703</v>
      </c>
      <c r="I37" s="111">
        <f t="shared" si="15"/>
        <v>57.38468406779824</v>
      </c>
      <c r="J37" s="106">
        <f>[1]MercLab!E209</f>
        <v>349053.41359682451</v>
      </c>
      <c r="K37" s="111">
        <f t="shared" si="16"/>
        <v>26.486988341196476</v>
      </c>
      <c r="L37" s="106">
        <f>[1]MercLab!F209</f>
        <v>98752.119957589108</v>
      </c>
      <c r="M37" s="111">
        <f t="shared" si="17"/>
        <v>91.968304369699439</v>
      </c>
      <c r="N37" s="106">
        <f>[1]MercLab!G209</f>
        <v>554427.93828046683</v>
      </c>
      <c r="O37" s="111">
        <f t="shared" si="18"/>
        <v>42.207386158955245</v>
      </c>
      <c r="P37" s="106">
        <f>'C03'!N37</f>
        <v>163737.53970627778</v>
      </c>
      <c r="Q37" s="111">
        <f t="shared" si="19"/>
        <v>41.604136839427589</v>
      </c>
      <c r="R37" s="106">
        <f t="shared" si="1"/>
        <v>23096.436542031821</v>
      </c>
      <c r="S37" s="111">
        <f t="shared" si="19"/>
        <v>19.574393809822041</v>
      </c>
    </row>
    <row r="38" spans="1:19">
      <c r="A38" s="59"/>
      <c r="B38" s="107"/>
      <c r="C38" s="111"/>
      <c r="D38" s="107"/>
      <c r="E38" s="111"/>
      <c r="F38" s="107"/>
      <c r="G38" s="111"/>
      <c r="H38" s="107"/>
      <c r="I38" s="111"/>
      <c r="J38" s="107"/>
      <c r="K38" s="111"/>
      <c r="L38" s="107"/>
      <c r="M38" s="111"/>
      <c r="N38" s="107"/>
      <c r="O38" s="111"/>
      <c r="P38" s="107"/>
      <c r="Q38" s="111"/>
      <c r="R38" s="107"/>
      <c r="S38" s="111"/>
    </row>
    <row r="39" spans="1:19">
      <c r="A39" s="54" t="s">
        <v>133</v>
      </c>
      <c r="B39" s="105">
        <f>'C03'!B39</f>
        <v>1934316.537721396</v>
      </c>
      <c r="C39" s="110">
        <f t="shared" si="12"/>
        <v>55.890392298878986</v>
      </c>
      <c r="D39" s="105">
        <f>[1]MercLab!C210</f>
        <v>1934316.537721396</v>
      </c>
      <c r="E39" s="110">
        <f t="shared" si="13"/>
        <v>65.584351377184916</v>
      </c>
      <c r="F39" s="105">
        <f t="shared" si="0"/>
        <v>648026.36145292409</v>
      </c>
      <c r="G39" s="110">
        <f t="shared" si="14"/>
        <v>39.615826601175897</v>
      </c>
      <c r="H39" s="105">
        <f>[1]MercLab!D210</f>
        <v>0</v>
      </c>
      <c r="I39" s="110">
        <f t="shared" si="15"/>
        <v>0</v>
      </c>
      <c r="J39" s="105">
        <f>[1]MercLab!E210</f>
        <v>541906.6214210199</v>
      </c>
      <c r="K39" s="110">
        <f t="shared" si="16"/>
        <v>41.121140216593787</v>
      </c>
      <c r="L39" s="105">
        <f>[1]MercLab!F210</f>
        <v>106119.74003190416</v>
      </c>
      <c r="M39" s="110">
        <f t="shared" si="17"/>
        <v>98.829802895158096</v>
      </c>
      <c r="N39" s="105">
        <f>[1]MercLab!G210</f>
        <v>1286290.1762684011</v>
      </c>
      <c r="O39" s="110">
        <f t="shared" si="18"/>
        <v>97.922457426319326</v>
      </c>
      <c r="P39" s="105">
        <f>'C03'!N39</f>
        <v>0</v>
      </c>
      <c r="Q39" s="110">
        <f t="shared" si="19"/>
        <v>0</v>
      </c>
      <c r="R39" s="105">
        <f t="shared" si="1"/>
        <v>0</v>
      </c>
      <c r="S39" s="110">
        <f t="shared" si="19"/>
        <v>0</v>
      </c>
    </row>
    <row r="40" spans="1:19">
      <c r="A40" s="60" t="s">
        <v>126</v>
      </c>
      <c r="B40" s="106">
        <f>'C03'!B40</f>
        <v>1718276.9914447118</v>
      </c>
      <c r="C40" s="111">
        <f t="shared" si="12"/>
        <v>49.648117698001428</v>
      </c>
      <c r="D40" s="106">
        <f>SUM(D41:D43)</f>
        <v>1718276.9914447118</v>
      </c>
      <c r="E40" s="111">
        <f t="shared" si="13"/>
        <v>58.259379875329088</v>
      </c>
      <c r="F40" s="106">
        <f t="shared" si="0"/>
        <v>609350.51406605751</v>
      </c>
      <c r="G40" s="111">
        <f t="shared" si="14"/>
        <v>37.251454169942704</v>
      </c>
      <c r="H40" s="106">
        <f>SUM(H41:H43)</f>
        <v>0</v>
      </c>
      <c r="I40" s="111">
        <f t="shared" si="15"/>
        <v>0</v>
      </c>
      <c r="J40" s="106">
        <f>SUM(J41:J43)</f>
        <v>508394.10576467763</v>
      </c>
      <c r="K40" s="111">
        <f t="shared" si="16"/>
        <v>38.578132250199907</v>
      </c>
      <c r="L40" s="106">
        <f>SUM(L41:L43)</f>
        <v>100956.40830137994</v>
      </c>
      <c r="M40" s="111">
        <f t="shared" si="17"/>
        <v>94.021168261709036</v>
      </c>
      <c r="N40" s="106">
        <f>SUM(N41:N43)</f>
        <v>1108926.4773786075</v>
      </c>
      <c r="O40" s="111">
        <f t="shared" si="18"/>
        <v>84.420147003724381</v>
      </c>
      <c r="P40" s="106">
        <f>'C03'!N40</f>
        <v>0</v>
      </c>
      <c r="Q40" s="111">
        <f t="shared" si="19"/>
        <v>0</v>
      </c>
      <c r="R40" s="106">
        <f t="shared" si="1"/>
        <v>0</v>
      </c>
      <c r="S40" s="111">
        <f t="shared" si="19"/>
        <v>0</v>
      </c>
    </row>
    <row r="41" spans="1:19">
      <c r="A41" s="61" t="s">
        <v>136</v>
      </c>
      <c r="B41" s="106">
        <f>'C03'!B41</f>
        <v>942817.24415855529</v>
      </c>
      <c r="C41" s="111">
        <f t="shared" si="12"/>
        <v>27.241883432503293</v>
      </c>
      <c r="D41" s="106">
        <f>[1]MercLab!C211</f>
        <v>942817.24415855529</v>
      </c>
      <c r="E41" s="111">
        <f t="shared" si="13"/>
        <v>31.966876268453809</v>
      </c>
      <c r="F41" s="106">
        <f t="shared" si="0"/>
        <v>260795.28232408906</v>
      </c>
      <c r="G41" s="111">
        <f t="shared" si="14"/>
        <v>15.943210488831891</v>
      </c>
      <c r="H41" s="106">
        <f>[1]MercLab!D211</f>
        <v>0</v>
      </c>
      <c r="I41" s="111">
        <f t="shared" si="15"/>
        <v>0</v>
      </c>
      <c r="J41" s="106">
        <f>[1]MercLab!E211</f>
        <v>239040.60785332005</v>
      </c>
      <c r="K41" s="111">
        <f t="shared" si="16"/>
        <v>18.138959673938587</v>
      </c>
      <c r="L41" s="106">
        <f>[1]MercLab!F211</f>
        <v>21754.674470769005</v>
      </c>
      <c r="M41" s="111">
        <f t="shared" si="17"/>
        <v>20.260228580922295</v>
      </c>
      <c r="N41" s="106">
        <f>[1]MercLab!G211</f>
        <v>682021.96183443931</v>
      </c>
      <c r="O41" s="111">
        <f t="shared" si="18"/>
        <v>51.920840066815579</v>
      </c>
      <c r="P41" s="106">
        <f>'C03'!N41</f>
        <v>0</v>
      </c>
      <c r="Q41" s="111">
        <f t="shared" si="19"/>
        <v>0</v>
      </c>
      <c r="R41" s="106">
        <f t="shared" si="1"/>
        <v>0</v>
      </c>
      <c r="S41" s="111">
        <f t="shared" si="19"/>
        <v>0</v>
      </c>
    </row>
    <row r="42" spans="1:19">
      <c r="A42" s="61" t="s">
        <v>137</v>
      </c>
      <c r="B42" s="106">
        <f>'C03'!B42</f>
        <v>774245.42947804462</v>
      </c>
      <c r="C42" s="111">
        <f t="shared" si="12"/>
        <v>22.371147609644567</v>
      </c>
      <c r="D42" s="106">
        <f>[1]MercLab!C212</f>
        <v>774245.42947804462</v>
      </c>
      <c r="E42" s="111">
        <f t="shared" si="13"/>
        <v>26.251331314617161</v>
      </c>
      <c r="F42" s="106">
        <f t="shared" si="0"/>
        <v>348264.33949100354</v>
      </c>
      <c r="G42" s="111">
        <f t="shared" si="14"/>
        <v>21.290460551196137</v>
      </c>
      <c r="H42" s="106">
        <f>[1]MercLab!D212</f>
        <v>0</v>
      </c>
      <c r="I42" s="111">
        <f t="shared" si="15"/>
        <v>0</v>
      </c>
      <c r="J42" s="106">
        <f>[1]MercLab!E212</f>
        <v>269062.60566039261</v>
      </c>
      <c r="K42" s="111">
        <f t="shared" si="16"/>
        <v>20.417098992793228</v>
      </c>
      <c r="L42" s="106">
        <f>[1]MercLab!F212</f>
        <v>79201.73383061093</v>
      </c>
      <c r="M42" s="111">
        <f t="shared" si="17"/>
        <v>73.760939680786748</v>
      </c>
      <c r="N42" s="106">
        <f>[1]MercLab!G212</f>
        <v>425981.08998702117</v>
      </c>
      <c r="O42" s="111">
        <f t="shared" si="18"/>
        <v>32.429008569188674</v>
      </c>
      <c r="P42" s="106">
        <f>'C03'!N42</f>
        <v>0</v>
      </c>
      <c r="Q42" s="111">
        <f t="shared" si="19"/>
        <v>0</v>
      </c>
      <c r="R42" s="106">
        <f t="shared" si="1"/>
        <v>0</v>
      </c>
      <c r="S42" s="111">
        <f t="shared" si="19"/>
        <v>0</v>
      </c>
    </row>
    <row r="43" spans="1:19">
      <c r="A43" s="61" t="s">
        <v>138</v>
      </c>
      <c r="B43" s="106">
        <f>'C03'!B43</f>
        <v>1214.317808112</v>
      </c>
      <c r="C43" s="111">
        <f t="shared" si="12"/>
        <v>3.5086655853567343E-2</v>
      </c>
      <c r="D43" s="106">
        <f>[1]MercLab!C213</f>
        <v>1214.317808112</v>
      </c>
      <c r="E43" s="111">
        <f t="shared" si="13"/>
        <v>4.1172292258125326E-2</v>
      </c>
      <c r="F43" s="106">
        <f t="shared" si="0"/>
        <v>290.89225096500002</v>
      </c>
      <c r="G43" s="111">
        <f t="shared" si="14"/>
        <v>1.7783129914680701E-2</v>
      </c>
      <c r="H43" s="106">
        <f>[1]MercLab!D213</f>
        <v>0</v>
      </c>
      <c r="I43" s="111">
        <f t="shared" si="15"/>
        <v>0</v>
      </c>
      <c r="J43" s="106">
        <f>[1]MercLab!E213</f>
        <v>290.89225096500002</v>
      </c>
      <c r="K43" s="111">
        <f t="shared" si="16"/>
        <v>2.2073583468098901E-2</v>
      </c>
      <c r="L43" s="106">
        <f>[1]MercLab!F213</f>
        <v>0</v>
      </c>
      <c r="M43" s="111">
        <f t="shared" si="17"/>
        <v>0</v>
      </c>
      <c r="N43" s="106">
        <f>[1]MercLab!G213</f>
        <v>923.42555714699995</v>
      </c>
      <c r="O43" s="111">
        <f t="shared" si="18"/>
        <v>7.0298367720126431E-2</v>
      </c>
      <c r="P43" s="106">
        <f>'C03'!N43</f>
        <v>0</v>
      </c>
      <c r="Q43" s="111">
        <f t="shared" si="19"/>
        <v>0</v>
      </c>
      <c r="R43" s="106">
        <f t="shared" si="1"/>
        <v>0</v>
      </c>
      <c r="S43" s="111">
        <f t="shared" si="19"/>
        <v>0</v>
      </c>
    </row>
    <row r="44" spans="1:19">
      <c r="A44" s="60" t="s">
        <v>127</v>
      </c>
      <c r="B44" s="71">
        <f>'C03'!B44</f>
        <v>164956.1167174023</v>
      </c>
      <c r="C44" s="111">
        <f t="shared" si="12"/>
        <v>4.7662633781209935</v>
      </c>
      <c r="D44" s="71">
        <f>[1]MercLab!C214</f>
        <v>164956.1167174023</v>
      </c>
      <c r="E44" s="111">
        <f t="shared" si="13"/>
        <v>5.5929521924856012</v>
      </c>
      <c r="F44" s="71">
        <f t="shared" si="0"/>
        <v>35107.020926322002</v>
      </c>
      <c r="G44" s="111">
        <f t="shared" si="14"/>
        <v>2.1461991922408239</v>
      </c>
      <c r="H44" s="71">
        <f>[1]MercLab!D214</f>
        <v>0</v>
      </c>
      <c r="I44" s="111">
        <f t="shared" si="15"/>
        <v>0</v>
      </c>
      <c r="J44" s="71">
        <f>[1]MercLab!E214</f>
        <v>29943.689195798004</v>
      </c>
      <c r="K44" s="111">
        <f t="shared" si="16"/>
        <v>2.2721970785182086</v>
      </c>
      <c r="L44" s="71">
        <f>[1]MercLab!F214</f>
        <v>5163.3317305239989</v>
      </c>
      <c r="M44" s="111">
        <f t="shared" si="17"/>
        <v>4.8086346334488468</v>
      </c>
      <c r="N44" s="71">
        <f>[1]MercLab!G214</f>
        <v>129849.09579108002</v>
      </c>
      <c r="O44" s="111">
        <f t="shared" si="18"/>
        <v>9.8851276244178639</v>
      </c>
      <c r="P44" s="71">
        <f>'C03'!N44</f>
        <v>0</v>
      </c>
      <c r="Q44" s="111">
        <f t="shared" si="19"/>
        <v>0</v>
      </c>
      <c r="R44" s="71">
        <f t="shared" si="1"/>
        <v>0</v>
      </c>
      <c r="S44" s="111">
        <f t="shared" si="19"/>
        <v>0</v>
      </c>
    </row>
    <row r="45" spans="1:19">
      <c r="A45" s="60" t="s">
        <v>128</v>
      </c>
      <c r="B45" s="71">
        <f>'C03'!B45</f>
        <v>32560.928025917994</v>
      </c>
      <c r="C45" s="111">
        <f t="shared" si="12"/>
        <v>0.94081966704781195</v>
      </c>
      <c r="D45" s="71">
        <f>[1]MercLab!C215</f>
        <v>32560.928025917994</v>
      </c>
      <c r="E45" s="111">
        <f t="shared" si="13"/>
        <v>1.1040009756286397</v>
      </c>
      <c r="F45" s="71">
        <f t="shared" si="0"/>
        <v>2692.4457877959994</v>
      </c>
      <c r="G45" s="111">
        <f t="shared" si="14"/>
        <v>0.1645974173384632</v>
      </c>
      <c r="H45" s="71">
        <f>[1]MercLab!D215</f>
        <v>0</v>
      </c>
      <c r="I45" s="111">
        <f t="shared" si="15"/>
        <v>0</v>
      </c>
      <c r="J45" s="71">
        <f>[1]MercLab!E215</f>
        <v>2692.4457877959994</v>
      </c>
      <c r="K45" s="111">
        <f t="shared" si="16"/>
        <v>0.20430907538130713</v>
      </c>
      <c r="L45" s="71">
        <f>[1]MercLab!F215</f>
        <v>0</v>
      </c>
      <c r="M45" s="111">
        <f t="shared" si="17"/>
        <v>0</v>
      </c>
      <c r="N45" s="71">
        <f>[1]MercLab!G215</f>
        <v>29868.482238121996</v>
      </c>
      <c r="O45" s="111">
        <f t="shared" si="18"/>
        <v>2.2738222170336937</v>
      </c>
      <c r="P45" s="71">
        <f>'C03'!N45</f>
        <v>0</v>
      </c>
      <c r="Q45" s="111">
        <f t="shared" si="19"/>
        <v>0</v>
      </c>
      <c r="R45" s="71">
        <f t="shared" si="1"/>
        <v>0</v>
      </c>
      <c r="S45" s="111">
        <f t="shared" si="19"/>
        <v>0</v>
      </c>
    </row>
    <row r="46" spans="1:19">
      <c r="A46" s="60" t="s">
        <v>129</v>
      </c>
      <c r="B46" s="106">
        <f>'C03'!B46</f>
        <v>8816.4370410240008</v>
      </c>
      <c r="C46" s="111">
        <f t="shared" si="12"/>
        <v>0.25474327251612</v>
      </c>
      <c r="D46" s="106">
        <f>[1]MercLab!C216</f>
        <v>8816.4370410240008</v>
      </c>
      <c r="E46" s="111">
        <f t="shared" si="13"/>
        <v>0.29892744724939579</v>
      </c>
      <c r="F46" s="106">
        <f t="shared" si="0"/>
        <v>693.19961533199989</v>
      </c>
      <c r="G46" s="111">
        <f t="shared" si="14"/>
        <v>4.2377405294783357E-2</v>
      </c>
      <c r="H46" s="106">
        <f>[1]MercLab!D216</f>
        <v>0</v>
      </c>
      <c r="I46" s="111">
        <f t="shared" si="15"/>
        <v>0</v>
      </c>
      <c r="J46" s="106">
        <f>[1]MercLab!E216</f>
        <v>693.19961533199989</v>
      </c>
      <c r="K46" s="111">
        <f t="shared" si="16"/>
        <v>5.2601605984086544E-2</v>
      </c>
      <c r="L46" s="106">
        <f>[1]MercLab!F216</f>
        <v>0</v>
      </c>
      <c r="M46" s="111">
        <f t="shared" si="17"/>
        <v>0</v>
      </c>
      <c r="N46" s="106">
        <f>[1]MercLab!G216</f>
        <v>8123.2374256920011</v>
      </c>
      <c r="O46" s="111">
        <f t="shared" si="18"/>
        <v>0.61840429605771052</v>
      </c>
      <c r="P46" s="106">
        <f>'C03'!N46</f>
        <v>0</v>
      </c>
      <c r="Q46" s="111">
        <f t="shared" si="19"/>
        <v>0</v>
      </c>
      <c r="R46" s="106">
        <f t="shared" si="1"/>
        <v>0</v>
      </c>
      <c r="S46" s="111">
        <f t="shared" si="19"/>
        <v>0</v>
      </c>
    </row>
    <row r="47" spans="1:19">
      <c r="A47" s="60" t="s">
        <v>130</v>
      </c>
      <c r="B47" s="106">
        <f>'C03'!B47</f>
        <v>9706.0644922499996</v>
      </c>
      <c r="C47" s="111">
        <f t="shared" si="12"/>
        <v>0.28044828319004228</v>
      </c>
      <c r="D47" s="106">
        <f>[1]MercLab!C217</f>
        <v>9706.0644922499996</v>
      </c>
      <c r="E47" s="111">
        <f t="shared" si="13"/>
        <v>0.32909088648914187</v>
      </c>
      <c r="F47" s="106">
        <f t="shared" si="0"/>
        <v>183.18105742999998</v>
      </c>
      <c r="G47" s="111">
        <f t="shared" si="14"/>
        <v>1.1198416359940164E-2</v>
      </c>
      <c r="H47" s="106">
        <f>[1]MercLab!D217</f>
        <v>0</v>
      </c>
      <c r="I47" s="111">
        <f t="shared" si="15"/>
        <v>0</v>
      </c>
      <c r="J47" s="106">
        <f>[1]MercLab!E217</f>
        <v>183.18105742999998</v>
      </c>
      <c r="K47" s="111">
        <f t="shared" si="16"/>
        <v>1.3900206511318278E-2</v>
      </c>
      <c r="L47" s="106">
        <f>[1]MercLab!F217</f>
        <v>0</v>
      </c>
      <c r="M47" s="111">
        <f t="shared" si="17"/>
        <v>0</v>
      </c>
      <c r="N47" s="106">
        <f>[1]MercLab!G217</f>
        <v>9522.883434819998</v>
      </c>
      <c r="O47" s="111">
        <f t="shared" si="18"/>
        <v>0.72495628507963028</v>
      </c>
      <c r="P47" s="106">
        <f>'C03'!N47</f>
        <v>0</v>
      </c>
      <c r="Q47" s="111">
        <f t="shared" si="19"/>
        <v>0</v>
      </c>
      <c r="R47" s="106">
        <f t="shared" si="1"/>
        <v>0</v>
      </c>
      <c r="S47" s="111">
        <f t="shared" si="19"/>
        <v>0</v>
      </c>
    </row>
    <row r="48" spans="1:19">
      <c r="A48" s="56"/>
      <c r="B48" s="107"/>
      <c r="C48" s="108"/>
      <c r="D48" s="107"/>
      <c r="E48" s="108"/>
      <c r="F48" s="107"/>
      <c r="G48" s="108"/>
      <c r="H48" s="107"/>
      <c r="I48" s="108"/>
      <c r="J48" s="107"/>
      <c r="K48" s="108"/>
      <c r="L48" s="107"/>
      <c r="M48" s="108"/>
      <c r="N48" s="107"/>
      <c r="O48" s="108"/>
      <c r="P48" s="107"/>
      <c r="Q48" s="108"/>
      <c r="R48" s="107"/>
      <c r="S48" s="108"/>
    </row>
    <row r="49" spans="1:19">
      <c r="A49" s="54" t="s">
        <v>16</v>
      </c>
      <c r="B49" s="105"/>
      <c r="C49" s="69"/>
      <c r="D49" s="105"/>
      <c r="E49" s="110"/>
      <c r="F49" s="105"/>
      <c r="G49" s="110"/>
      <c r="H49" s="105"/>
      <c r="I49" s="110"/>
      <c r="J49" s="105"/>
      <c r="K49" s="110"/>
      <c r="L49" s="105"/>
      <c r="M49" s="110"/>
      <c r="N49" s="105"/>
      <c r="O49" s="110"/>
      <c r="P49" s="105"/>
      <c r="Q49" s="110"/>
      <c r="R49" s="105"/>
      <c r="S49" s="110"/>
    </row>
    <row r="50" spans="1:19">
      <c r="A50" s="60" t="s">
        <v>46</v>
      </c>
      <c r="B50" s="71">
        <f>'C03'!B50</f>
        <v>1049029.2368579744</v>
      </c>
      <c r="C50" s="111">
        <f>IF(ISNUMBER(B50/B$8*100),B50/B$8*100,0)</f>
        <v>30.310786491052866</v>
      </c>
      <c r="D50" s="71">
        <f>[1]MercLab!C219</f>
        <v>768105.7474764412</v>
      </c>
      <c r="E50" s="111">
        <f>IF(ISNUMBER(D50/D$8*100),D50/D$8*100,0)</f>
        <v>26.043161113988223</v>
      </c>
      <c r="F50" s="71">
        <f t="shared" si="0"/>
        <v>315457.49298856716</v>
      </c>
      <c r="G50" s="111">
        <f>IF(ISNUMBER(F50/F$8*100),F50/F$8*100,0)</f>
        <v>19.284878032210408</v>
      </c>
      <c r="H50" s="71">
        <f>[1]MercLab!D219</f>
        <v>0</v>
      </c>
      <c r="I50" s="111">
        <f>IF(ISNUMBER(H50/H$8*100),H50/H$8*100,0)</f>
        <v>0</v>
      </c>
      <c r="J50" s="71">
        <f>[1]MercLab!E219</f>
        <v>315457.49298856716</v>
      </c>
      <c r="K50" s="111">
        <f>IF(ISNUMBER(J50/J$8*100),J50/J$8*100,0)</f>
        <v>23.937651412234352</v>
      </c>
      <c r="L50" s="71">
        <f>[1]MercLab!F219</f>
        <v>0</v>
      </c>
      <c r="M50" s="111">
        <f>IF(ISNUMBER(L50/L$8*100),L50/L$8*100,0)</f>
        <v>0</v>
      </c>
      <c r="N50" s="71">
        <f>[1]MercLab!G219</f>
        <v>452648.25448785722</v>
      </c>
      <c r="O50" s="111">
        <f>IF(ISNUMBER(N50/N$8*100),N50/N$8*100,0)</f>
        <v>34.459121469599168</v>
      </c>
      <c r="P50" s="71">
        <f>'C03'!N50</f>
        <v>196702.08705463217</v>
      </c>
      <c r="Q50" s="111">
        <f t="shared" ref="Q50:S53" si="20">IF(ISNUMBER(P50/P$8*100),P50/P$8*100,0)</f>
        <v>49.980111836920145</v>
      </c>
      <c r="R50" s="71">
        <f t="shared" si="1"/>
        <v>84221.402326901094</v>
      </c>
      <c r="S50" s="111">
        <f t="shared" si="20"/>
        <v>71.378235917998296</v>
      </c>
    </row>
    <row r="51" spans="1:19">
      <c r="A51" s="60" t="s">
        <v>47</v>
      </c>
      <c r="B51" s="71">
        <f>'C03'!B51</f>
        <v>535864.41843678767</v>
      </c>
      <c r="C51" s="111">
        <f>IF(ISNUMBER(B51/B$8*100),B51/B$8*100,0)</f>
        <v>15.48333583536596</v>
      </c>
      <c r="D51" s="71">
        <f>[1]MercLab!C220</f>
        <v>485942.30305383139</v>
      </c>
      <c r="E51" s="111">
        <f>IF(ISNUMBER(D51/D$8*100),D51/D$8*100,0)</f>
        <v>16.476212724761027</v>
      </c>
      <c r="F51" s="71">
        <f t="shared" si="0"/>
        <v>294023.09049872722</v>
      </c>
      <c r="G51" s="111">
        <f>IF(ISNUMBER(F51/F$8*100),F51/F$8*100,0)</f>
        <v>17.974527677892301</v>
      </c>
      <c r="H51" s="71">
        <f>[1]MercLab!D220</f>
        <v>232.71380077199998</v>
      </c>
      <c r="I51" s="111">
        <f>IF(ISNUMBER(H51/H$8*100),H51/H$8*100,0)</f>
        <v>0.11051589254517855</v>
      </c>
      <c r="J51" s="71">
        <f>[1]MercLab!E220</f>
        <v>293790.37669795525</v>
      </c>
      <c r="K51" s="111">
        <f>IF(ISNUMBER(J51/J$8*100),J51/J$8*100,0)</f>
        <v>22.293500018145231</v>
      </c>
      <c r="L51" s="71">
        <f>[1]MercLab!F220</f>
        <v>0</v>
      </c>
      <c r="M51" s="111">
        <f>IF(ISNUMBER(L51/L$8*100),L51/L$8*100,0)</f>
        <v>0</v>
      </c>
      <c r="N51" s="71">
        <f>[1]MercLab!G220</f>
        <v>191919.21255511176</v>
      </c>
      <c r="O51" s="111">
        <f>IF(ISNUMBER(N51/N$8*100),N51/N$8*100,0)</f>
        <v>14.610389838505009</v>
      </c>
      <c r="P51" s="71">
        <f>'C03'!N51</f>
        <v>44404.739758896896</v>
      </c>
      <c r="Q51" s="111">
        <f t="shared" si="20"/>
        <v>11.282818054810962</v>
      </c>
      <c r="R51" s="71">
        <f t="shared" si="1"/>
        <v>5517.3756240593502</v>
      </c>
      <c r="S51" s="111">
        <f t="shared" si="20"/>
        <v>4.676014980298322</v>
      </c>
    </row>
    <row r="52" spans="1:19">
      <c r="A52" s="60" t="s">
        <v>68</v>
      </c>
      <c r="B52" s="106">
        <f>'C03'!B52</f>
        <v>1868818.8885440687</v>
      </c>
      <c r="C52" s="111">
        <f>IF(ISNUMBER(B52/B$8*100),B52/B$8*100,0)</f>
        <v>53.997894749596064</v>
      </c>
      <c r="D52" s="106">
        <f>[1]MercLab!C221</f>
        <v>1691333.2950368116</v>
      </c>
      <c r="E52" s="111">
        <f>IF(ISNUMBER(D52/D$8*100),D52/D$8*100,0)</f>
        <v>57.345835055670193</v>
      </c>
      <c r="F52" s="106">
        <f t="shared" si="0"/>
        <v>1025520.152424924</v>
      </c>
      <c r="G52" s="111">
        <f>IF(ISNUMBER(F52/F$8*100),F52/F$8*100,0)</f>
        <v>62.693172610121664</v>
      </c>
      <c r="H52" s="106">
        <f>[1]MercLab!D221</f>
        <v>210337.72580986345</v>
      </c>
      <c r="I52" s="111">
        <f>IF(ISNUMBER(H52/H$8*100),H52/H$8*100,0)</f>
        <v>99.88948410745482</v>
      </c>
      <c r="J52" s="106">
        <f>[1]MercLab!E221</f>
        <v>707806.17276936641</v>
      </c>
      <c r="K52" s="111">
        <f>IF(ISNUMBER(J52/J$8*100),J52/J$8*100,0)</f>
        <v>53.709985680368263</v>
      </c>
      <c r="L52" s="106">
        <f>[1]MercLab!F221</f>
        <v>107376.25384569417</v>
      </c>
      <c r="M52" s="111">
        <f>IF(ISNUMBER(L52/L$8*100),L52/L$8*100,0)</f>
        <v>100</v>
      </c>
      <c r="N52" s="106">
        <f>[1]MercLab!G221</f>
        <v>665813.14261183841</v>
      </c>
      <c r="O52" s="111">
        <f>IF(ISNUMBER(N52/N$8*100),N52/N$8*100,0)</f>
        <v>50.686898115349685</v>
      </c>
      <c r="P52" s="106">
        <f>'C03'!N52</f>
        <v>151678.17862137151</v>
      </c>
      <c r="Q52" s="111">
        <f t="shared" si="20"/>
        <v>38.539968966424723</v>
      </c>
      <c r="R52" s="106">
        <f t="shared" si="1"/>
        <v>25807.414885885548</v>
      </c>
      <c r="S52" s="111">
        <f t="shared" si="20"/>
        <v>21.871967187252832</v>
      </c>
    </row>
    <row r="53" spans="1:19">
      <c r="A53" s="60" t="s">
        <v>64</v>
      </c>
      <c r="B53" s="106">
        <f>'C03'!B53</f>
        <v>7198.1031601919985</v>
      </c>
      <c r="C53" s="111">
        <f>IF(ISNUMBER(B53/B$8*100),B53/B$8*100,0)</f>
        <v>0.20798292398659948</v>
      </c>
      <c r="D53" s="106">
        <f>[1]MercLab!C222</f>
        <v>3975.4706601099997</v>
      </c>
      <c r="E53" s="111">
        <f>IF(ISNUMBER(D53/D$8*100),D53/D$8*100,0)</f>
        <v>0.13479110558061974</v>
      </c>
      <c r="F53" s="106">
        <f t="shared" si="0"/>
        <v>775.71266923999997</v>
      </c>
      <c r="G53" s="111">
        <f>IF(ISNUMBER(F53/F$8*100),F53/F$8*100,0)</f>
        <v>4.7421679772481865E-2</v>
      </c>
      <c r="H53" s="106">
        <f>[1]MercLab!D222</f>
        <v>0</v>
      </c>
      <c r="I53" s="111">
        <f>IF(ISNUMBER(H53/H$8*100),H53/H$8*100,0)</f>
        <v>0</v>
      </c>
      <c r="J53" s="106">
        <f>[1]MercLab!E222</f>
        <v>775.71266923999997</v>
      </c>
      <c r="K53" s="111">
        <f>IF(ISNUMBER(J53/J$8*100),J53/J$8*100,0)</f>
        <v>5.8862889248263738E-2</v>
      </c>
      <c r="L53" s="106">
        <f>[1]MercLab!F222</f>
        <v>0</v>
      </c>
      <c r="M53" s="111">
        <f>IF(ISNUMBER(L53/L$8*100),L53/L$8*100,0)</f>
        <v>0</v>
      </c>
      <c r="N53" s="106">
        <f>[1]MercLab!G222</f>
        <v>3199.75799087</v>
      </c>
      <c r="O53" s="111">
        <f>IF(ISNUMBER(N53/N$8*100),N53/N$8*100,0)</f>
        <v>0.24359057654041563</v>
      </c>
      <c r="P53" s="106">
        <f>'C03'!N53</f>
        <v>775.71266923999997</v>
      </c>
      <c r="Q53" s="111">
        <f t="shared" si="20"/>
        <v>0.19710114184585636</v>
      </c>
      <c r="R53" s="106">
        <f t="shared" si="1"/>
        <v>2446.9198308419991</v>
      </c>
      <c r="S53" s="111">
        <f t="shared" si="20"/>
        <v>2.0737819144870935</v>
      </c>
    </row>
    <row r="54" spans="1:19">
      <c r="A54" s="194"/>
      <c r="B54" s="194"/>
      <c r="C54" s="153"/>
      <c r="D54" s="152"/>
      <c r="E54" s="153"/>
      <c r="F54" s="152"/>
      <c r="G54" s="153"/>
      <c r="H54" s="152"/>
      <c r="I54" s="153"/>
      <c r="J54" s="152"/>
      <c r="K54" s="153"/>
      <c r="L54" s="152"/>
      <c r="M54" s="153"/>
      <c r="N54" s="152"/>
      <c r="O54" s="153"/>
      <c r="P54" s="152"/>
      <c r="Q54" s="153"/>
      <c r="R54" s="152"/>
      <c r="S54" s="153"/>
    </row>
    <row r="55" spans="1:19">
      <c r="A55" s="14" t="str">
        <f>'C01'!$A$46</f>
        <v>Fuente: Instituto Nacional de Estadística (INE). Encuesta Permanente de Hogares de Propósitos Múltiples, Junio 2014.</v>
      </c>
    </row>
    <row r="56" spans="1:19">
      <c r="A56" s="14" t="str">
        <f>'C02'!$A$46</f>
        <v>(Promedio de salarios mínimos por rama)</v>
      </c>
      <c r="B56" s="8"/>
      <c r="C56" s="47"/>
      <c r="D56" s="8"/>
    </row>
    <row r="57" spans="1:19">
      <c r="A57" s="2" t="s">
        <v>116</v>
      </c>
    </row>
    <row r="58" spans="1:19">
      <c r="A58" s="2" t="s">
        <v>117</v>
      </c>
    </row>
    <row r="59" spans="1:19">
      <c r="A59" s="2" t="s">
        <v>131</v>
      </c>
    </row>
    <row r="60" spans="1:19">
      <c r="A60" s="2"/>
    </row>
    <row r="61" spans="1:19">
      <c r="A61" s="222" t="s">
        <v>102</v>
      </c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</row>
    <row r="62" spans="1:19">
      <c r="A62" s="222" t="s">
        <v>103</v>
      </c>
      <c r="B62" s="222"/>
      <c r="C62" s="222"/>
      <c r="D62" s="222"/>
      <c r="E62" s="222"/>
      <c r="F62" s="222"/>
      <c r="G62" s="222"/>
      <c r="H62" s="222"/>
      <c r="I62" s="222"/>
      <c r="J62" s="222"/>
      <c r="K62" s="222"/>
      <c r="L62" s="222"/>
      <c r="M62" s="222"/>
      <c r="N62" s="222"/>
      <c r="O62" s="222"/>
      <c r="P62" s="222"/>
      <c r="Q62" s="222"/>
      <c r="R62" s="222"/>
      <c r="S62" s="222"/>
    </row>
    <row r="63" spans="1:19">
      <c r="A63" s="222" t="s">
        <v>41</v>
      </c>
      <c r="B63" s="222"/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3"/>
      <c r="N63" s="222"/>
      <c r="O63" s="223"/>
      <c r="P63" s="222"/>
      <c r="Q63" s="223"/>
      <c r="R63" s="222"/>
      <c r="S63" s="223"/>
    </row>
    <row r="64" spans="1:19">
      <c r="A64" s="23" t="s">
        <v>21</v>
      </c>
      <c r="B64" s="8"/>
      <c r="C64" s="47"/>
      <c r="D64" s="8"/>
      <c r="E64" s="47"/>
      <c r="F64" s="8"/>
      <c r="G64" s="47"/>
      <c r="H64" s="8"/>
      <c r="I64" s="47"/>
      <c r="J64" s="8"/>
      <c r="K64" s="47"/>
      <c r="L64" s="8"/>
      <c r="M64" s="47"/>
      <c r="N64" s="8"/>
      <c r="O64" s="47"/>
      <c r="P64" s="8"/>
      <c r="Q64" s="47"/>
      <c r="R64" s="8"/>
      <c r="S64" s="47"/>
    </row>
    <row r="65" spans="1:19">
      <c r="A65" s="218" t="s">
        <v>39</v>
      </c>
      <c r="B65" s="250" t="s">
        <v>24</v>
      </c>
      <c r="C65" s="250"/>
      <c r="D65" s="250" t="s">
        <v>23</v>
      </c>
      <c r="E65" s="250"/>
      <c r="F65" s="253" t="s">
        <v>8</v>
      </c>
      <c r="G65" s="253"/>
      <c r="H65" s="253"/>
      <c r="I65" s="253"/>
      <c r="J65" s="253"/>
      <c r="K65" s="253"/>
      <c r="L65" s="253"/>
      <c r="M65" s="259"/>
      <c r="N65" s="255" t="s">
        <v>1</v>
      </c>
      <c r="O65" s="256"/>
      <c r="P65" s="255" t="s">
        <v>2</v>
      </c>
      <c r="Q65" s="256"/>
      <c r="R65" s="255" t="s">
        <v>10</v>
      </c>
      <c r="S65" s="256"/>
    </row>
    <row r="66" spans="1:19" ht="18" customHeight="1">
      <c r="A66" s="252"/>
      <c r="B66" s="251"/>
      <c r="C66" s="251"/>
      <c r="D66" s="251"/>
      <c r="E66" s="251"/>
      <c r="F66" s="254" t="s">
        <v>11</v>
      </c>
      <c r="G66" s="254"/>
      <c r="H66" s="254" t="s">
        <v>140</v>
      </c>
      <c r="I66" s="254"/>
      <c r="J66" s="254" t="s">
        <v>12</v>
      </c>
      <c r="K66" s="254"/>
      <c r="L66" s="254" t="s">
        <v>141</v>
      </c>
      <c r="M66" s="254"/>
      <c r="N66" s="257"/>
      <c r="O66" s="258"/>
      <c r="P66" s="257"/>
      <c r="Q66" s="258"/>
      <c r="R66" s="257"/>
      <c r="S66" s="258"/>
    </row>
    <row r="67" spans="1:19">
      <c r="A67" s="219"/>
      <c r="B67" s="48" t="s">
        <v>6</v>
      </c>
      <c r="C67" s="49" t="s">
        <v>113</v>
      </c>
      <c r="D67" s="48" t="s">
        <v>6</v>
      </c>
      <c r="E67" s="49" t="s">
        <v>113</v>
      </c>
      <c r="F67" s="48" t="s">
        <v>6</v>
      </c>
      <c r="G67" s="49" t="s">
        <v>113</v>
      </c>
      <c r="H67" s="48" t="s">
        <v>6</v>
      </c>
      <c r="I67" s="49" t="s">
        <v>113</v>
      </c>
      <c r="J67" s="48" t="s">
        <v>6</v>
      </c>
      <c r="K67" s="49" t="s">
        <v>113</v>
      </c>
      <c r="L67" s="48" t="s">
        <v>6</v>
      </c>
      <c r="M67" s="49" t="s">
        <v>113</v>
      </c>
      <c r="N67" s="48" t="s">
        <v>6</v>
      </c>
      <c r="O67" s="49" t="s">
        <v>113</v>
      </c>
      <c r="P67" s="48" t="s">
        <v>6</v>
      </c>
      <c r="Q67" s="49" t="s">
        <v>113</v>
      </c>
      <c r="R67" s="48" t="s">
        <v>6</v>
      </c>
      <c r="S67" s="49" t="s">
        <v>113</v>
      </c>
    </row>
    <row r="68" spans="1:19">
      <c r="A68" s="62"/>
      <c r="B68" s="63"/>
      <c r="C68" s="64"/>
      <c r="D68" s="63"/>
      <c r="E68" s="64"/>
      <c r="F68" s="63"/>
      <c r="G68" s="64"/>
      <c r="H68" s="63"/>
      <c r="I68" s="64"/>
      <c r="J68" s="63"/>
      <c r="K68" s="64"/>
      <c r="L68" s="63"/>
      <c r="M68" s="65"/>
      <c r="N68" s="63"/>
      <c r="O68" s="66"/>
      <c r="P68" s="63"/>
      <c r="Q68" s="64"/>
      <c r="R68" s="63"/>
      <c r="S68" s="66"/>
    </row>
    <row r="69" spans="1:19" ht="12.75" customHeight="1">
      <c r="A69" s="51" t="s">
        <v>132</v>
      </c>
      <c r="B69" s="22">
        <f t="shared" ref="B69:S69" si="21">B8</f>
        <v>3460910.6469989712</v>
      </c>
      <c r="C69" s="110">
        <f t="shared" si="21"/>
        <v>100.00000000000203</v>
      </c>
      <c r="D69" s="22">
        <f t="shared" si="21"/>
        <v>2949356.8162271925</v>
      </c>
      <c r="E69" s="110">
        <f t="shared" si="21"/>
        <v>85.219097429881415</v>
      </c>
      <c r="F69" s="22">
        <f t="shared" si="21"/>
        <v>1635776.4485815098</v>
      </c>
      <c r="G69" s="110">
        <f t="shared" si="21"/>
        <v>47.264336338758881</v>
      </c>
      <c r="H69" s="22">
        <f t="shared" si="21"/>
        <v>210570.43961063545</v>
      </c>
      <c r="I69" s="110">
        <f t="shared" si="21"/>
        <v>6.0842495252868067</v>
      </c>
      <c r="J69" s="22">
        <f t="shared" si="21"/>
        <v>1317829.7551251801</v>
      </c>
      <c r="K69" s="110">
        <f t="shared" si="21"/>
        <v>38.077543442732278</v>
      </c>
      <c r="L69" s="22">
        <f t="shared" si="21"/>
        <v>107376.25384569417</v>
      </c>
      <c r="M69" s="110">
        <f t="shared" si="21"/>
        <v>3.1025433707397903</v>
      </c>
      <c r="N69" s="22">
        <f t="shared" si="21"/>
        <v>1313580.3676457526</v>
      </c>
      <c r="O69" s="110">
        <f t="shared" si="21"/>
        <v>37.954761091124553</v>
      </c>
      <c r="P69" s="22">
        <f t="shared" si="21"/>
        <v>393560.71810413396</v>
      </c>
      <c r="Q69" s="110">
        <f t="shared" si="21"/>
        <v>11.371594306989659</v>
      </c>
      <c r="R69" s="22">
        <f t="shared" si="21"/>
        <v>117993.11266764486</v>
      </c>
      <c r="S69" s="110">
        <f t="shared" si="21"/>
        <v>3.4093082631289309</v>
      </c>
    </row>
    <row r="70" spans="1:19">
      <c r="A70" s="25"/>
      <c r="B70" s="22"/>
      <c r="C70" s="69"/>
      <c r="D70" s="22"/>
      <c r="E70" s="69"/>
      <c r="F70" s="22"/>
      <c r="G70" s="69"/>
      <c r="H70" s="22"/>
      <c r="I70" s="69"/>
      <c r="J70" s="22"/>
      <c r="K70" s="69"/>
      <c r="L70" s="22"/>
      <c r="M70" s="69"/>
      <c r="N70" s="22"/>
      <c r="O70" s="69"/>
      <c r="P70" s="22"/>
      <c r="Q70" s="69"/>
      <c r="R70" s="22"/>
      <c r="S70" s="69"/>
    </row>
    <row r="71" spans="1:19">
      <c r="A71" s="67" t="s">
        <v>22</v>
      </c>
      <c r="B71" s="22"/>
      <c r="C71" s="69"/>
      <c r="D71" s="22"/>
      <c r="E71" s="110"/>
      <c r="F71" s="22"/>
      <c r="G71" s="110"/>
      <c r="H71" s="22"/>
      <c r="I71" s="110"/>
      <c r="J71" s="22"/>
      <c r="K71" s="110"/>
      <c r="L71" s="22"/>
      <c r="M71" s="110"/>
      <c r="N71" s="22"/>
      <c r="O71" s="110"/>
      <c r="P71" s="22"/>
      <c r="Q71" s="110"/>
      <c r="R71" s="22"/>
      <c r="S71" s="110"/>
    </row>
    <row r="72" spans="1:19" ht="12.75" customHeight="1">
      <c r="A72" s="55" t="s">
        <v>73</v>
      </c>
      <c r="B72" s="106">
        <f>'C03'!B72</f>
        <v>1037371.925890371</v>
      </c>
      <c r="C72" s="111">
        <f>IF(ISNUMBER(B72/B$69*100),B72/B$69*100,0)</f>
        <v>29.973958639755637</v>
      </c>
      <c r="D72" s="106">
        <f>[1]MercLab!C225</f>
        <v>757480.98203209031</v>
      </c>
      <c r="E72" s="111">
        <f>IF(ISNUMBER(D72/D$69*100),D72/D$69*100,0)</f>
        <v>25.682921030933702</v>
      </c>
      <c r="F72" s="106">
        <f t="shared" ref="F72:F94" si="22">H72+J72+L72</f>
        <v>310888.50738987222</v>
      </c>
      <c r="G72" s="111">
        <f>IF(ISNUMBER(F72/F$69*100),F72/F$69*100,0)</f>
        <v>19.005562016708595</v>
      </c>
      <c r="H72" s="106">
        <f>[1]MercLab!D225</f>
        <v>0</v>
      </c>
      <c r="I72" s="111">
        <f>IF(ISNUMBER(H72/H$69*100),H72/H$69*100,0)</f>
        <v>0</v>
      </c>
      <c r="J72" s="106">
        <f>[1]MercLab!E225</f>
        <v>310888.50738987222</v>
      </c>
      <c r="K72" s="111">
        <f>IF(ISNUMBER(J72/J$69*100),J72/J$69*100,0)</f>
        <v>23.590946112788373</v>
      </c>
      <c r="L72" s="106">
        <f>[1]MercLab!F225</f>
        <v>0</v>
      </c>
      <c r="M72" s="111">
        <f>IF(ISNUMBER(L72/L$69*100),L72/L$69*100,0)</f>
        <v>0</v>
      </c>
      <c r="N72" s="106">
        <f>[1]MercLab!G225</f>
        <v>446592.47464220249</v>
      </c>
      <c r="O72" s="111">
        <f>IF(ISNUMBER(N72/N$69*100),N72/N$69*100,0)</f>
        <v>33.998108196653554</v>
      </c>
      <c r="P72" s="106">
        <f>'C03'!N72</f>
        <v>195952.32978798018</v>
      </c>
      <c r="Q72" s="111">
        <f>IF(ISNUMBER(P72/P$69*100),P72/P$69*100,0)</f>
        <v>49.789605713681084</v>
      </c>
      <c r="R72" s="106">
        <f t="shared" ref="R72:R94" si="23">B72-(D72+P72)</f>
        <v>83938.614070300478</v>
      </c>
      <c r="S72" s="111">
        <f t="shared" ref="S72:S94" si="24">IF(ISNUMBER(R72/R$8*100),R72/R$8*100,0)</f>
        <v>71.138570864498831</v>
      </c>
    </row>
    <row r="73" spans="1:19">
      <c r="A73" s="55" t="s">
        <v>91</v>
      </c>
      <c r="B73" s="106">
        <f>'C03'!B73</f>
        <v>11657.310967602005</v>
      </c>
      <c r="C73" s="111">
        <f t="shared" ref="C73:C81" si="25">IF(ISNUMBER(B73/B$69*100),B73/B$69*100,0)</f>
        <v>0.33682785129718112</v>
      </c>
      <c r="D73" s="106">
        <f>[1]MercLab!C226</f>
        <v>10624.765444350003</v>
      </c>
      <c r="E73" s="111">
        <f t="shared" ref="E73:E81" si="26">IF(ISNUMBER(D73/D$69*100),D73/D$69*100,0)</f>
        <v>0.36024008305448674</v>
      </c>
      <c r="F73" s="106">
        <f t="shared" si="22"/>
        <v>4568.9855986950006</v>
      </c>
      <c r="G73" s="111">
        <f t="shared" ref="G73:G81" si="27">IF(ISNUMBER(F73/F$69*100),F73/F$69*100,0)</f>
        <v>0.27931601550181695</v>
      </c>
      <c r="H73" s="106">
        <f>[1]MercLab!D226</f>
        <v>0</v>
      </c>
      <c r="I73" s="111">
        <f t="shared" ref="I73:I81" si="28">IF(ISNUMBER(H73/H$69*100),H73/H$69*100,0)</f>
        <v>0</v>
      </c>
      <c r="J73" s="106">
        <f>[1]MercLab!E226</f>
        <v>4568.9855986950006</v>
      </c>
      <c r="K73" s="111">
        <f t="shared" ref="K73:K81" si="29">IF(ISNUMBER(J73/J$69*100),J73/J$69*100,0)</f>
        <v>0.34670529944598155</v>
      </c>
      <c r="L73" s="106">
        <f>[1]MercLab!F226</f>
        <v>0</v>
      </c>
      <c r="M73" s="111">
        <f t="shared" ref="M73:M81" si="30">IF(ISNUMBER(L73/L$69*100),L73/L$69*100,0)</f>
        <v>0</v>
      </c>
      <c r="N73" s="106">
        <f>[1]MercLab!G226</f>
        <v>6055.7798456549981</v>
      </c>
      <c r="O73" s="111">
        <f t="shared" ref="O73:O81" si="31">IF(ISNUMBER(N73/N$69*100),N73/N$69*100,0)</f>
        <v>0.46101327294563565</v>
      </c>
      <c r="P73" s="106">
        <f>'C03'!N73</f>
        <v>749.757266652</v>
      </c>
      <c r="Q73" s="111">
        <f t="shared" ref="Q73:Q81" si="32">IF(ISNUMBER(P73/P$69*100),P73/P$69*100,0)</f>
        <v>0.1905061232390623</v>
      </c>
      <c r="R73" s="106">
        <f t="shared" si="23"/>
        <v>282.78825660000257</v>
      </c>
      <c r="S73" s="111">
        <f t="shared" si="24"/>
        <v>0.23966505349896283</v>
      </c>
    </row>
    <row r="74" spans="1:19">
      <c r="A74" s="55" t="s">
        <v>74</v>
      </c>
      <c r="B74" s="106">
        <f>'C03'!B74</f>
        <v>535864.41843678767</v>
      </c>
      <c r="C74" s="111">
        <f t="shared" si="25"/>
        <v>15.48333583536596</v>
      </c>
      <c r="D74" s="106">
        <f>[1]MercLab!C227</f>
        <v>485942.30305383139</v>
      </c>
      <c r="E74" s="111">
        <f t="shared" si="26"/>
        <v>16.476212724761027</v>
      </c>
      <c r="F74" s="106">
        <f t="shared" si="22"/>
        <v>294023.09049872722</v>
      </c>
      <c r="G74" s="111">
        <f t="shared" si="27"/>
        <v>17.974527677892301</v>
      </c>
      <c r="H74" s="106">
        <f>[1]MercLab!D227</f>
        <v>232.71380077199998</v>
      </c>
      <c r="I74" s="111">
        <f t="shared" si="28"/>
        <v>0.11051589254517855</v>
      </c>
      <c r="J74" s="106">
        <f>[1]MercLab!E227</f>
        <v>293790.37669795525</v>
      </c>
      <c r="K74" s="111">
        <f t="shared" si="29"/>
        <v>22.293500018145231</v>
      </c>
      <c r="L74" s="106">
        <f>[1]MercLab!F227</f>
        <v>0</v>
      </c>
      <c r="M74" s="111">
        <f t="shared" si="30"/>
        <v>0</v>
      </c>
      <c r="N74" s="106">
        <f>[1]MercLab!G227</f>
        <v>191919.21255511176</v>
      </c>
      <c r="O74" s="111">
        <f t="shared" si="31"/>
        <v>14.610389838505009</v>
      </c>
      <c r="P74" s="106">
        <f>'C03'!N74</f>
        <v>44404.739758896896</v>
      </c>
      <c r="Q74" s="111">
        <f t="shared" si="32"/>
        <v>11.282818054810962</v>
      </c>
      <c r="R74" s="106">
        <f t="shared" si="23"/>
        <v>5517.3756240593502</v>
      </c>
      <c r="S74" s="111">
        <f t="shared" si="24"/>
        <v>4.676014980298322</v>
      </c>
    </row>
    <row r="75" spans="1:19">
      <c r="A75" s="55" t="s">
        <v>75</v>
      </c>
      <c r="B75" s="106">
        <f>'C03'!B75</f>
        <v>16375.680653402997</v>
      </c>
      <c r="C75" s="111">
        <f t="shared" si="25"/>
        <v>0.47316103545183102</v>
      </c>
      <c r="D75" s="106">
        <f>[1]MercLab!C228</f>
        <v>15416.786926732997</v>
      </c>
      <c r="E75" s="111">
        <f t="shared" si="26"/>
        <v>0.5227169138000094</v>
      </c>
      <c r="F75" s="106">
        <f t="shared" si="22"/>
        <v>14903.772728317999</v>
      </c>
      <c r="G75" s="111">
        <f t="shared" si="27"/>
        <v>0.91111305222923644</v>
      </c>
      <c r="H75" s="106">
        <f>[1]MercLab!D228</f>
        <v>6289.7210021820001</v>
      </c>
      <c r="I75" s="111">
        <f t="shared" si="28"/>
        <v>2.9869914380253397</v>
      </c>
      <c r="J75" s="106">
        <f>[1]MercLab!E228</f>
        <v>8614.0517261360001</v>
      </c>
      <c r="K75" s="111">
        <f t="shared" si="29"/>
        <v>0.65365436564435098</v>
      </c>
      <c r="L75" s="106">
        <f>[1]MercLab!F228</f>
        <v>0</v>
      </c>
      <c r="M75" s="111">
        <f t="shared" si="30"/>
        <v>0</v>
      </c>
      <c r="N75" s="106">
        <f>[1]MercLab!G228</f>
        <v>513.01419841500001</v>
      </c>
      <c r="O75" s="111">
        <f t="shared" si="31"/>
        <v>3.9054648733403578E-2</v>
      </c>
      <c r="P75" s="106">
        <f>'C03'!N75</f>
        <v>0</v>
      </c>
      <c r="Q75" s="111">
        <f t="shared" si="32"/>
        <v>0</v>
      </c>
      <c r="R75" s="106">
        <f t="shared" si="23"/>
        <v>958.89372666999952</v>
      </c>
      <c r="S75" s="111">
        <f t="shared" si="24"/>
        <v>0.81266923550948911</v>
      </c>
    </row>
    <row r="76" spans="1:19">
      <c r="A76" s="55" t="s">
        <v>92</v>
      </c>
      <c r="B76" s="106">
        <f>'C03'!B76</f>
        <v>179861.22692682382</v>
      </c>
      <c r="C76" s="111">
        <f t="shared" si="25"/>
        <v>5.1969335609049976</v>
      </c>
      <c r="D76" s="106">
        <f>[1]MercLab!C229</f>
        <v>174877.03853509776</v>
      </c>
      <c r="E76" s="111">
        <f t="shared" si="26"/>
        <v>5.9293279664547294</v>
      </c>
      <c r="F76" s="106">
        <f t="shared" si="22"/>
        <v>130228.32265899</v>
      </c>
      <c r="G76" s="111">
        <f t="shared" si="27"/>
        <v>7.9612542882567858</v>
      </c>
      <c r="H76" s="106">
        <f>[1]MercLab!D229</f>
        <v>1823.409715455</v>
      </c>
      <c r="I76" s="111">
        <f t="shared" si="28"/>
        <v>0.8659381244711537</v>
      </c>
      <c r="J76" s="106">
        <f>[1]MercLab!E229</f>
        <v>128404.912943535</v>
      </c>
      <c r="K76" s="111">
        <f t="shared" si="29"/>
        <v>9.7436647218014798</v>
      </c>
      <c r="L76" s="106">
        <f>[1]MercLab!F229</f>
        <v>0</v>
      </c>
      <c r="M76" s="111">
        <f t="shared" si="30"/>
        <v>0</v>
      </c>
      <c r="N76" s="106">
        <f>[1]MercLab!G229</f>
        <v>44648.715876106908</v>
      </c>
      <c r="O76" s="111">
        <f t="shared" si="31"/>
        <v>3.399009072899589</v>
      </c>
      <c r="P76" s="106">
        <f>'C03'!N76</f>
        <v>2414.624916193</v>
      </c>
      <c r="Q76" s="111">
        <f t="shared" si="32"/>
        <v>0.61353300904235664</v>
      </c>
      <c r="R76" s="106">
        <f t="shared" si="23"/>
        <v>2569.5634755330684</v>
      </c>
      <c r="S76" s="111">
        <f t="shared" si="24"/>
        <v>2.1777232733666785</v>
      </c>
    </row>
    <row r="77" spans="1:19">
      <c r="A77" s="55" t="s">
        <v>110</v>
      </c>
      <c r="B77" s="106">
        <f>'C03'!B77</f>
        <v>870584.21036981186</v>
      </c>
      <c r="C77" s="111">
        <f t="shared" si="25"/>
        <v>25.154772808847692</v>
      </c>
      <c r="D77" s="106">
        <f>[1]MercLab!C230</f>
        <v>724324.77485669521</v>
      </c>
      <c r="E77" s="111">
        <f t="shared" si="26"/>
        <v>24.558736700541004</v>
      </c>
      <c r="F77" s="106">
        <f t="shared" si="22"/>
        <v>302606.70378973975</v>
      </c>
      <c r="G77" s="111">
        <f t="shared" si="27"/>
        <v>18.499270120446475</v>
      </c>
      <c r="H77" s="106">
        <f>[1]MercLab!D230</f>
        <v>193.92816730999999</v>
      </c>
      <c r="I77" s="111">
        <f t="shared" si="28"/>
        <v>9.2096577120982126E-2</v>
      </c>
      <c r="J77" s="106">
        <f>[1]MercLab!E230</f>
        <v>302412.77562242973</v>
      </c>
      <c r="K77" s="111">
        <f t="shared" si="29"/>
        <v>22.947787788696854</v>
      </c>
      <c r="L77" s="106">
        <f>[1]MercLab!F230</f>
        <v>0</v>
      </c>
      <c r="M77" s="111">
        <f t="shared" si="30"/>
        <v>0</v>
      </c>
      <c r="N77" s="106">
        <f>[1]MercLab!G230</f>
        <v>421718.07106693392</v>
      </c>
      <c r="O77" s="111">
        <f t="shared" si="31"/>
        <v>32.104474263935039</v>
      </c>
      <c r="P77" s="106">
        <f>'C03'!N77</f>
        <v>135321.84552799407</v>
      </c>
      <c r="Q77" s="111">
        <f t="shared" si="32"/>
        <v>34.383981760138134</v>
      </c>
      <c r="R77" s="106">
        <f t="shared" si="23"/>
        <v>10937.589985122555</v>
      </c>
      <c r="S77" s="111">
        <f t="shared" si="24"/>
        <v>9.2696851009692658</v>
      </c>
    </row>
    <row r="78" spans="1:19">
      <c r="A78" s="55" t="s">
        <v>77</v>
      </c>
      <c r="B78" s="106">
        <f>'C03'!B78</f>
        <v>122873.38599931</v>
      </c>
      <c r="C78" s="111">
        <f t="shared" si="25"/>
        <v>3.5503195121739455</v>
      </c>
      <c r="D78" s="106">
        <f>[1]MercLab!C231</f>
        <v>120616.61081820303</v>
      </c>
      <c r="E78" s="111">
        <f t="shared" si="26"/>
        <v>4.089590318627347</v>
      </c>
      <c r="F78" s="106">
        <f t="shared" si="22"/>
        <v>60741.3026025129</v>
      </c>
      <c r="G78" s="111">
        <f t="shared" si="27"/>
        <v>3.7133009620712967</v>
      </c>
      <c r="H78" s="106">
        <f>[1]MercLab!D231</f>
        <v>6880.1204910860006</v>
      </c>
      <c r="I78" s="111">
        <f t="shared" si="28"/>
        <v>3.2673724307210406</v>
      </c>
      <c r="J78" s="106">
        <f>[1]MercLab!E231</f>
        <v>53861.182111426897</v>
      </c>
      <c r="K78" s="111">
        <f t="shared" si="29"/>
        <v>4.0871123073337072</v>
      </c>
      <c r="L78" s="106">
        <f>[1]MercLab!F231</f>
        <v>0</v>
      </c>
      <c r="M78" s="111">
        <f t="shared" si="30"/>
        <v>0</v>
      </c>
      <c r="N78" s="106">
        <f>[1]MercLab!G231</f>
        <v>59875.308215689889</v>
      </c>
      <c r="O78" s="111">
        <f t="shared" si="31"/>
        <v>4.5581762403316546</v>
      </c>
      <c r="P78" s="106">
        <f>'C03'!N78</f>
        <v>763.52829281999993</v>
      </c>
      <c r="Q78" s="111">
        <f t="shared" si="32"/>
        <v>0.19400520877644467</v>
      </c>
      <c r="R78" s="106">
        <f t="shared" si="23"/>
        <v>1493.2468882869725</v>
      </c>
      <c r="S78" s="111">
        <f t="shared" si="24"/>
        <v>1.2655373305500051</v>
      </c>
    </row>
    <row r="79" spans="1:19">
      <c r="A79" s="55" t="s">
        <v>76</v>
      </c>
      <c r="B79" s="106">
        <f>'C03'!B79</f>
        <v>121709.73256136604</v>
      </c>
      <c r="C79" s="111">
        <f t="shared" si="25"/>
        <v>3.5166967591868667</v>
      </c>
      <c r="D79" s="106">
        <f>[1]MercLab!C232</f>
        <v>115910.092839319</v>
      </c>
      <c r="E79" s="111">
        <f t="shared" si="26"/>
        <v>3.9300125438057645</v>
      </c>
      <c r="F79" s="106">
        <f t="shared" si="22"/>
        <v>93673.230903090065</v>
      </c>
      <c r="G79" s="111">
        <f t="shared" si="27"/>
        <v>5.7265301126153476</v>
      </c>
      <c r="H79" s="106">
        <f>[1]MercLab!D232</f>
        <v>3102.8506769599994</v>
      </c>
      <c r="I79" s="111">
        <f t="shared" si="28"/>
        <v>1.473545233935714</v>
      </c>
      <c r="J79" s="106">
        <f>[1]MercLab!E232</f>
        <v>90570.380226130059</v>
      </c>
      <c r="K79" s="111">
        <f t="shared" si="29"/>
        <v>6.8726920054652139</v>
      </c>
      <c r="L79" s="106">
        <f>[1]MercLab!F232</f>
        <v>0</v>
      </c>
      <c r="M79" s="111">
        <f t="shared" si="30"/>
        <v>0</v>
      </c>
      <c r="N79" s="106">
        <f>[1]MercLab!G232</f>
        <v>22236.861936228997</v>
      </c>
      <c r="O79" s="111">
        <f t="shared" si="31"/>
        <v>1.692843657223861</v>
      </c>
      <c r="P79" s="106">
        <f>'C03'!N79</f>
        <v>2460.3713244479995</v>
      </c>
      <c r="Q79" s="111">
        <f t="shared" si="32"/>
        <v>0.62515673218103007</v>
      </c>
      <c r="R79" s="106">
        <f t="shared" si="23"/>
        <v>3339.2683975990367</v>
      </c>
      <c r="S79" s="111">
        <f t="shared" si="24"/>
        <v>2.8300536549153219</v>
      </c>
    </row>
    <row r="80" spans="1:19">
      <c r="A80" s="55" t="s">
        <v>78</v>
      </c>
      <c r="B80" s="106">
        <f>'C03'!B80</f>
        <v>557414.65203330084</v>
      </c>
      <c r="C80" s="111">
        <f t="shared" si="25"/>
        <v>16.106011073029201</v>
      </c>
      <c r="D80" s="106">
        <f>[1]MercLab!C233</f>
        <v>540187.99106070469</v>
      </c>
      <c r="E80" s="111">
        <f t="shared" si="26"/>
        <v>18.315450612439339</v>
      </c>
      <c r="F80" s="106">
        <f t="shared" si="22"/>
        <v>423366.81974225969</v>
      </c>
      <c r="G80" s="111">
        <f t="shared" si="27"/>
        <v>25.881704074501695</v>
      </c>
      <c r="H80" s="106">
        <f>[1]MercLab!D233</f>
        <v>192047.69575687044</v>
      </c>
      <c r="I80" s="111">
        <f t="shared" si="28"/>
        <v>91.203540303180588</v>
      </c>
      <c r="J80" s="106">
        <f>[1]MercLab!E233</f>
        <v>123942.87013969506</v>
      </c>
      <c r="K80" s="111">
        <f t="shared" si="29"/>
        <v>9.4050744914256228</v>
      </c>
      <c r="L80" s="106">
        <f>[1]MercLab!F233</f>
        <v>107376.25384569417</v>
      </c>
      <c r="M80" s="111">
        <f t="shared" si="30"/>
        <v>100</v>
      </c>
      <c r="N80" s="106">
        <f>[1]MercLab!G233</f>
        <v>116821.17131845119</v>
      </c>
      <c r="O80" s="111">
        <f t="shared" si="31"/>
        <v>8.8933402322251833</v>
      </c>
      <c r="P80" s="106">
        <f>'C03'!N80</f>
        <v>10717.808559916</v>
      </c>
      <c r="Q80" s="111">
        <f t="shared" si="32"/>
        <v>2.7232922562866473</v>
      </c>
      <c r="R80" s="106">
        <f t="shared" si="23"/>
        <v>6508.852412680164</v>
      </c>
      <c r="S80" s="111">
        <f t="shared" si="24"/>
        <v>5.5162985919473666</v>
      </c>
    </row>
    <row r="81" spans="1:20">
      <c r="A81" s="55" t="s">
        <v>79</v>
      </c>
      <c r="B81" s="106">
        <f>'C03'!B81</f>
        <v>7198.1031601919985</v>
      </c>
      <c r="C81" s="111">
        <f t="shared" si="25"/>
        <v>0.20798292398659948</v>
      </c>
      <c r="D81" s="106">
        <f>[1]MercLab!C234</f>
        <v>3975.4706601099997</v>
      </c>
      <c r="E81" s="111">
        <f t="shared" si="26"/>
        <v>0.13479110558061974</v>
      </c>
      <c r="F81" s="106">
        <f t="shared" si="22"/>
        <v>775.71266923999997</v>
      </c>
      <c r="G81" s="111">
        <f t="shared" si="27"/>
        <v>4.7421679772481865E-2</v>
      </c>
      <c r="H81" s="106">
        <f>[1]MercLab!D234</f>
        <v>0</v>
      </c>
      <c r="I81" s="111">
        <f t="shared" si="28"/>
        <v>0</v>
      </c>
      <c r="J81" s="106">
        <f>[1]MercLab!E234</f>
        <v>775.71266923999997</v>
      </c>
      <c r="K81" s="111">
        <f t="shared" si="29"/>
        <v>5.8862889248263738E-2</v>
      </c>
      <c r="L81" s="106">
        <f>[1]MercLab!F234</f>
        <v>0</v>
      </c>
      <c r="M81" s="111">
        <f t="shared" si="30"/>
        <v>0</v>
      </c>
      <c r="N81" s="106">
        <f>[1]MercLab!G234</f>
        <v>3199.75799087</v>
      </c>
      <c r="O81" s="111">
        <f t="shared" si="31"/>
        <v>0.24359057654041563</v>
      </c>
      <c r="P81" s="106">
        <f>'C03'!N81</f>
        <v>775.71266923999997</v>
      </c>
      <c r="Q81" s="111">
        <f t="shared" si="32"/>
        <v>0.19710114184585636</v>
      </c>
      <c r="R81" s="106">
        <f t="shared" si="23"/>
        <v>2446.9198308419991</v>
      </c>
      <c r="S81" s="111">
        <f t="shared" si="24"/>
        <v>2.0737819144870935</v>
      </c>
    </row>
    <row r="82" spans="1:20">
      <c r="A82" s="56"/>
      <c r="B82" s="107"/>
      <c r="C82" s="72"/>
      <c r="D82" s="107"/>
      <c r="E82" s="72"/>
      <c r="F82" s="107">
        <f t="shared" si="22"/>
        <v>0</v>
      </c>
      <c r="G82" s="72"/>
      <c r="H82" s="107"/>
      <c r="I82" s="72"/>
      <c r="J82" s="107"/>
      <c r="K82" s="72"/>
      <c r="L82" s="107"/>
      <c r="M82" s="72"/>
      <c r="N82" s="107"/>
      <c r="O82" s="72"/>
      <c r="P82" s="107"/>
      <c r="Q82" s="72"/>
      <c r="R82" s="107"/>
      <c r="S82" s="72"/>
    </row>
    <row r="83" spans="1:20">
      <c r="A83" s="54" t="s">
        <v>19</v>
      </c>
      <c r="B83" s="105"/>
      <c r="C83" s="69"/>
      <c r="D83" s="105"/>
      <c r="E83" s="110"/>
      <c r="F83" s="105"/>
      <c r="G83" s="110"/>
      <c r="H83" s="105"/>
      <c r="I83" s="110"/>
      <c r="J83" s="105"/>
      <c r="K83" s="110"/>
      <c r="L83" s="105"/>
      <c r="M83" s="110"/>
      <c r="N83" s="105"/>
      <c r="O83" s="110"/>
      <c r="P83" s="105"/>
      <c r="Q83" s="110"/>
      <c r="R83" s="105"/>
      <c r="S83" s="110"/>
    </row>
    <row r="84" spans="1:20">
      <c r="A84" s="55" t="s">
        <v>93</v>
      </c>
      <c r="B84" s="71">
        <f>'C03'!B84</f>
        <v>278154.18225302175</v>
      </c>
      <c r="C84" s="111">
        <f t="shared" ref="C84:C94" si="33">IF(ISNUMBER(B84/B$69*100),B84/B$69*100,0)</f>
        <v>8.0370229290436921</v>
      </c>
      <c r="D84" s="71">
        <f>[1]MercLab!C237</f>
        <v>264998.43447908445</v>
      </c>
      <c r="E84" s="111">
        <f t="shared" ref="E84:E94" si="34">IF(ISNUMBER(D84/D$69*100),D84/D$69*100,0)</f>
        <v>8.9849567546753999</v>
      </c>
      <c r="F84" s="71">
        <f t="shared" si="22"/>
        <v>230152.34941725701</v>
      </c>
      <c r="G84" s="111">
        <f t="shared" ref="G84:G94" si="35">IF(ISNUMBER(F84/F$69*100),F84/F$69*100,0)</f>
        <v>14.069914603357775</v>
      </c>
      <c r="H84" s="71">
        <f>[1]MercLab!D237</f>
        <v>117154.02845163905</v>
      </c>
      <c r="I84" s="111">
        <f t="shared" ref="I84:I94" si="36">IF(ISNUMBER(H84/H$69*100),H84/H$69*100,0)</f>
        <v>55.63650276281318</v>
      </c>
      <c r="J84" s="71">
        <f>[1]MercLab!E237</f>
        <v>112998.32096561797</v>
      </c>
      <c r="K84" s="111">
        <f t="shared" ref="K84:K94" si="37">IF(ISNUMBER(J84/J$69*100),J84/J$69*100,0)</f>
        <v>8.5745765358655373</v>
      </c>
      <c r="L84" s="106">
        <f>[1]MercLab!F237</f>
        <v>0</v>
      </c>
      <c r="M84" s="111">
        <f t="shared" ref="M84:M94" si="38">IF(ISNUMBER(L84/L$69*100),L84/L$69*100,0)</f>
        <v>0</v>
      </c>
      <c r="N84" s="71">
        <f>[1]MercLab!G237</f>
        <v>34846.085061826991</v>
      </c>
      <c r="O84" s="111">
        <f t="shared" ref="O84:O94" si="39">IF(ISNUMBER(N84/N$69*100),N84/N$69*100,0)</f>
        <v>2.6527562317545472</v>
      </c>
      <c r="P84" s="71">
        <f>'C03'!N84</f>
        <v>5418.2419282170003</v>
      </c>
      <c r="Q84" s="111">
        <f t="shared" ref="Q84:Q94" si="40">IF(ISNUMBER(P84/P$69*100),P84/P$69*100,0)</f>
        <v>1.3767232548811856</v>
      </c>
      <c r="R84" s="71">
        <f t="shared" si="23"/>
        <v>7737.5058457202977</v>
      </c>
      <c r="S84" s="111">
        <f t="shared" si="24"/>
        <v>6.5575910922146692</v>
      </c>
    </row>
    <row r="85" spans="1:20">
      <c r="A85" s="55" t="s">
        <v>80</v>
      </c>
      <c r="B85" s="71">
        <f>'C03'!B85</f>
        <v>136594.98964598993</v>
      </c>
      <c r="C85" s="111">
        <f t="shared" si="33"/>
        <v>3.9467933032144109</v>
      </c>
      <c r="D85" s="71">
        <f>[1]MercLab!C238</f>
        <v>128756.62309857491</v>
      </c>
      <c r="E85" s="111">
        <f t="shared" si="34"/>
        <v>4.3655831125675721</v>
      </c>
      <c r="F85" s="71">
        <f t="shared" si="22"/>
        <v>92875.312719515059</v>
      </c>
      <c r="G85" s="111">
        <f t="shared" si="35"/>
        <v>5.6777509420711736</v>
      </c>
      <c r="H85" s="71">
        <f>[1]MercLab!D238</f>
        <v>22281.227133016997</v>
      </c>
      <c r="I85" s="111">
        <f t="shared" si="36"/>
        <v>10.581365159429348</v>
      </c>
      <c r="J85" s="71">
        <f>[1]MercLab!E238</f>
        <v>70594.085586498055</v>
      </c>
      <c r="K85" s="111">
        <f t="shared" si="37"/>
        <v>5.3568441076664222</v>
      </c>
      <c r="L85" s="106">
        <f>[1]MercLab!F238</f>
        <v>0</v>
      </c>
      <c r="M85" s="111">
        <f t="shared" si="38"/>
        <v>0</v>
      </c>
      <c r="N85" s="71">
        <f>[1]MercLab!G238</f>
        <v>35881.310379059963</v>
      </c>
      <c r="O85" s="111">
        <f t="shared" si="39"/>
        <v>2.7315656706538465</v>
      </c>
      <c r="P85" s="71">
        <f>'C03'!N85</f>
        <v>2571.5881184969999</v>
      </c>
      <c r="Q85" s="111">
        <f t="shared" si="40"/>
        <v>0.6534158517864509</v>
      </c>
      <c r="R85" s="71">
        <f t="shared" si="23"/>
        <v>5266.7784289180127</v>
      </c>
      <c r="S85" s="111">
        <f t="shared" si="24"/>
        <v>4.463632079741064</v>
      </c>
    </row>
    <row r="86" spans="1:20">
      <c r="A86" s="55" t="s">
        <v>81</v>
      </c>
      <c r="B86" s="106">
        <f>'C03'!B86</f>
        <v>85186.496123823075</v>
      </c>
      <c r="C86" s="111">
        <f t="shared" si="33"/>
        <v>2.4613896402581235</v>
      </c>
      <c r="D86" s="106">
        <f>[1]MercLab!C239</f>
        <v>78921.681529504101</v>
      </c>
      <c r="E86" s="111">
        <f t="shared" si="34"/>
        <v>2.6758946593128887</v>
      </c>
      <c r="F86" s="106">
        <f t="shared" si="22"/>
        <v>72587.027213278998</v>
      </c>
      <c r="G86" s="111">
        <f t="shared" si="35"/>
        <v>4.4374662122213593</v>
      </c>
      <c r="H86" s="106">
        <f>[1]MercLab!D239</f>
        <v>22065.871898156005</v>
      </c>
      <c r="I86" s="111">
        <f t="shared" si="36"/>
        <v>10.479092857932898</v>
      </c>
      <c r="J86" s="106">
        <f>[1]MercLab!E239</f>
        <v>50521.155315122989</v>
      </c>
      <c r="K86" s="111">
        <f t="shared" si="37"/>
        <v>3.8336632724098729</v>
      </c>
      <c r="L86" s="106">
        <f>[1]MercLab!F239</f>
        <v>0</v>
      </c>
      <c r="M86" s="111">
        <f t="shared" si="38"/>
        <v>0</v>
      </c>
      <c r="N86" s="106">
        <f>[1]MercLab!G239</f>
        <v>6334.6543162250009</v>
      </c>
      <c r="O86" s="111">
        <f t="shared" si="39"/>
        <v>0.482243376366701</v>
      </c>
      <c r="P86" s="106">
        <f>'C03'!N86</f>
        <v>3038.5969434770004</v>
      </c>
      <c r="Q86" s="111">
        <f t="shared" si="40"/>
        <v>0.77207831058815291</v>
      </c>
      <c r="R86" s="106">
        <f t="shared" si="23"/>
        <v>3226.2176508419798</v>
      </c>
      <c r="S86" s="111">
        <f t="shared" si="24"/>
        <v>2.7342423450844753</v>
      </c>
    </row>
    <row r="87" spans="1:20">
      <c r="A87" s="55" t="s">
        <v>82</v>
      </c>
      <c r="B87" s="106">
        <f>'C03'!B87</f>
        <v>576606.76479405549</v>
      </c>
      <c r="C87" s="111">
        <f t="shared" si="33"/>
        <v>16.660550462175134</v>
      </c>
      <c r="D87" s="106">
        <f>[1]MercLab!C240</f>
        <v>447660.98247769935</v>
      </c>
      <c r="E87" s="111">
        <f t="shared" si="34"/>
        <v>15.178257849802854</v>
      </c>
      <c r="F87" s="106">
        <f t="shared" si="22"/>
        <v>127808.22409793087</v>
      </c>
      <c r="G87" s="111">
        <f t="shared" si="35"/>
        <v>7.8133062869783858</v>
      </c>
      <c r="H87" s="106">
        <f>[1]MercLab!D240</f>
        <v>2311.9727778070001</v>
      </c>
      <c r="I87" s="111">
        <f t="shared" si="36"/>
        <v>1.0979569506916806</v>
      </c>
      <c r="J87" s="106">
        <f>[1]MercLab!E240</f>
        <v>125496.25132012388</v>
      </c>
      <c r="K87" s="111">
        <f t="shared" si="37"/>
        <v>9.522948683777674</v>
      </c>
      <c r="L87" s="106">
        <f>[1]MercLab!F240</f>
        <v>0</v>
      </c>
      <c r="M87" s="111">
        <f t="shared" si="38"/>
        <v>0</v>
      </c>
      <c r="N87" s="106">
        <f>[1]MercLab!G240</f>
        <v>319852.75837977341</v>
      </c>
      <c r="O87" s="111">
        <f t="shared" si="39"/>
        <v>24.349690834145562</v>
      </c>
      <c r="P87" s="106">
        <f>'C03'!N87</f>
        <v>122084.73912526811</v>
      </c>
      <c r="Q87" s="111">
        <f t="shared" si="40"/>
        <v>31.020560109092283</v>
      </c>
      <c r="R87" s="106">
        <f t="shared" si="23"/>
        <v>6861.0431910880143</v>
      </c>
      <c r="S87" s="111">
        <f t="shared" si="24"/>
        <v>5.8147827750029313</v>
      </c>
    </row>
    <row r="88" spans="1:20">
      <c r="A88" s="55" t="s">
        <v>83</v>
      </c>
      <c r="B88" s="106">
        <f>'C03'!B88</f>
        <v>1026934.2621721118</v>
      </c>
      <c r="C88" s="111">
        <f t="shared" si="33"/>
        <v>29.67237143387646</v>
      </c>
      <c r="D88" s="106">
        <f>[1]MercLab!C241</f>
        <v>747043.31831383135</v>
      </c>
      <c r="E88" s="111">
        <f t="shared" si="34"/>
        <v>25.329024762403847</v>
      </c>
      <c r="F88" s="106">
        <f t="shared" si="22"/>
        <v>301002.6491586467</v>
      </c>
      <c r="G88" s="111">
        <f t="shared" si="35"/>
        <v>18.401209371834767</v>
      </c>
      <c r="H88" s="106">
        <f>[1]MercLab!D241</f>
        <v>0</v>
      </c>
      <c r="I88" s="111">
        <f t="shared" si="36"/>
        <v>0</v>
      </c>
      <c r="J88" s="106">
        <f>[1]MercLab!E241</f>
        <v>301002.6491586467</v>
      </c>
      <c r="K88" s="111">
        <f t="shared" si="37"/>
        <v>22.84078409885764</v>
      </c>
      <c r="L88" s="106">
        <f>[1]MercLab!F241</f>
        <v>0</v>
      </c>
      <c r="M88" s="111">
        <f t="shared" si="38"/>
        <v>0</v>
      </c>
      <c r="N88" s="106">
        <f>[1]MercLab!G241</f>
        <v>446040.6691551705</v>
      </c>
      <c r="O88" s="111">
        <f t="shared" si="39"/>
        <v>33.956100451971665</v>
      </c>
      <c r="P88" s="106">
        <f>'C03'!N88</f>
        <v>195952.32978798018</v>
      </c>
      <c r="Q88" s="111">
        <f t="shared" si="40"/>
        <v>49.789605713681084</v>
      </c>
      <c r="R88" s="106">
        <f t="shared" si="23"/>
        <v>83938.614070300246</v>
      </c>
      <c r="S88" s="111">
        <f t="shared" si="24"/>
        <v>71.138570864498632</v>
      </c>
    </row>
    <row r="89" spans="1:20">
      <c r="A89" s="55" t="s">
        <v>84</v>
      </c>
      <c r="B89" s="106">
        <f>'C03'!B89</f>
        <v>105638.8439927141</v>
      </c>
      <c r="C89" s="111">
        <f t="shared" si="33"/>
        <v>3.0523424256652154</v>
      </c>
      <c r="D89" s="106">
        <f>[1]MercLab!C242</f>
        <v>105444.9158254041</v>
      </c>
      <c r="E89" s="111">
        <f t="shared" si="34"/>
        <v>3.5751834177964561</v>
      </c>
      <c r="F89" s="106">
        <f t="shared" si="22"/>
        <v>53635.527033138904</v>
      </c>
      <c r="G89" s="111">
        <f t="shared" si="35"/>
        <v>3.2789032437561887</v>
      </c>
      <c r="H89" s="106">
        <f>[1]MercLab!D242</f>
        <v>7748.17167273</v>
      </c>
      <c r="I89" s="111">
        <f t="shared" si="36"/>
        <v>3.6796103418205792</v>
      </c>
      <c r="J89" s="106">
        <f>[1]MercLab!E242</f>
        <v>44527.775068244904</v>
      </c>
      <c r="K89" s="111">
        <f t="shared" si="37"/>
        <v>3.3788715799648359</v>
      </c>
      <c r="L89" s="106">
        <f>[1]MercLab!F242</f>
        <v>1359.580292164</v>
      </c>
      <c r="M89" s="111">
        <f t="shared" si="38"/>
        <v>1.2661833910855138</v>
      </c>
      <c r="N89" s="106">
        <f>[1]MercLab!G242</f>
        <v>51809.388792264916</v>
      </c>
      <c r="O89" s="111">
        <f t="shared" si="39"/>
        <v>3.944135438406378</v>
      </c>
      <c r="P89" s="106">
        <f>'C03'!N89</f>
        <v>0</v>
      </c>
      <c r="Q89" s="111">
        <f t="shared" si="40"/>
        <v>0</v>
      </c>
      <c r="R89" s="106">
        <f t="shared" si="23"/>
        <v>193.92816731000494</v>
      </c>
      <c r="S89" s="111">
        <f t="shared" si="24"/>
        <v>0.16435549747403383</v>
      </c>
    </row>
    <row r="90" spans="1:20">
      <c r="A90" s="55" t="s">
        <v>95</v>
      </c>
      <c r="B90" s="106">
        <f>'C03'!B90</f>
        <v>504944.54170707316</v>
      </c>
      <c r="C90" s="111">
        <f t="shared" si="33"/>
        <v>14.589932916786546</v>
      </c>
      <c r="D90" s="106">
        <f>[1]MercLab!C243</f>
        <v>487502.22899308318</v>
      </c>
      <c r="E90" s="111">
        <f t="shared" si="34"/>
        <v>16.529103101763535</v>
      </c>
      <c r="F90" s="106">
        <f t="shared" si="22"/>
        <v>346884.74863554817</v>
      </c>
      <c r="G90" s="111">
        <f t="shared" si="35"/>
        <v>21.206121957334386</v>
      </c>
      <c r="H90" s="106">
        <f>[1]MercLab!D243</f>
        <v>6828.2392074669988</v>
      </c>
      <c r="I90" s="111">
        <f t="shared" si="36"/>
        <v>3.2427339849283006</v>
      </c>
      <c r="J90" s="106">
        <f>[1]MercLab!E243</f>
        <v>340056.50942808116</v>
      </c>
      <c r="K90" s="111">
        <f t="shared" si="37"/>
        <v>25.804282237941983</v>
      </c>
      <c r="L90" s="106">
        <f>[1]MercLab!F243</f>
        <v>0</v>
      </c>
      <c r="M90" s="111">
        <f t="shared" si="38"/>
        <v>0</v>
      </c>
      <c r="N90" s="106">
        <f>[1]MercLab!G243</f>
        <v>140617.48035754016</v>
      </c>
      <c r="O90" s="111">
        <f t="shared" si="39"/>
        <v>10.70490118618018</v>
      </c>
      <c r="P90" s="106">
        <f>'C03'!N90</f>
        <v>12414.367194063001</v>
      </c>
      <c r="Q90" s="111">
        <f t="shared" si="40"/>
        <v>3.1543715170217341</v>
      </c>
      <c r="R90" s="106">
        <f t="shared" si="23"/>
        <v>5027.945519927016</v>
      </c>
      <c r="S90" s="111">
        <f t="shared" si="24"/>
        <v>4.2612194951491773</v>
      </c>
    </row>
    <row r="91" spans="1:20">
      <c r="A91" s="55" t="s">
        <v>85</v>
      </c>
      <c r="B91" s="106">
        <f>'C03'!B91</f>
        <v>171810.24858243283</v>
      </c>
      <c r="C91" s="111">
        <f t="shared" si="33"/>
        <v>4.9643075510028885</v>
      </c>
      <c r="D91" s="106">
        <f>[1]MercLab!C244</f>
        <v>140858.05670191837</v>
      </c>
      <c r="E91" s="111">
        <f t="shared" si="34"/>
        <v>4.7758906595134709</v>
      </c>
      <c r="F91" s="106">
        <f t="shared" si="22"/>
        <v>36200.224527170001</v>
      </c>
      <c r="G91" s="111">
        <f t="shared" si="35"/>
        <v>2.2130300603460586</v>
      </c>
      <c r="H91" s="106">
        <f>[1]MercLab!D244</f>
        <v>193.92816730999999</v>
      </c>
      <c r="I91" s="111">
        <f t="shared" si="36"/>
        <v>9.2096577120982126E-2</v>
      </c>
      <c r="J91" s="106">
        <f>[1]MercLab!E244</f>
        <v>36006.296359860004</v>
      </c>
      <c r="K91" s="111">
        <f t="shared" si="37"/>
        <v>2.732241871139097</v>
      </c>
      <c r="L91" s="106">
        <f>[1]MercLab!F244</f>
        <v>0</v>
      </c>
      <c r="M91" s="111">
        <f t="shared" si="38"/>
        <v>0</v>
      </c>
      <c r="N91" s="106">
        <f>[1]MercLab!G244</f>
        <v>104657.83217474815</v>
      </c>
      <c r="O91" s="111">
        <f t="shared" si="39"/>
        <v>7.9673718298880942</v>
      </c>
      <c r="P91" s="106">
        <f>'C03'!N91</f>
        <v>30258.992265182012</v>
      </c>
      <c r="Q91" s="111">
        <f t="shared" si="40"/>
        <v>7.6885194261627641</v>
      </c>
      <c r="R91" s="106">
        <f t="shared" si="23"/>
        <v>693.1996153324435</v>
      </c>
      <c r="S91" s="111">
        <f t="shared" si="24"/>
        <v>0.58749159138211904</v>
      </c>
    </row>
    <row r="92" spans="1:20">
      <c r="A92" s="55" t="s">
        <v>86</v>
      </c>
      <c r="B92" s="106">
        <f>'C03'!B92</f>
        <v>73674.908520267898</v>
      </c>
      <c r="C92" s="111">
        <f t="shared" si="33"/>
        <v>2.1287723386951054</v>
      </c>
      <c r="D92" s="106">
        <f>[1]MercLab!C245</f>
        <v>71825.994579747872</v>
      </c>
      <c r="E92" s="111">
        <f t="shared" si="34"/>
        <v>2.4353104441132847</v>
      </c>
      <c r="F92" s="106">
        <f t="shared" si="22"/>
        <v>54874.165962192863</v>
      </c>
      <c r="G92" s="111">
        <f t="shared" si="35"/>
        <v>3.3546250167483396</v>
      </c>
      <c r="H92" s="106">
        <f>[1]MercLab!D245</f>
        <v>3984.5264761169992</v>
      </c>
      <c r="I92" s="111">
        <f t="shared" si="36"/>
        <v>1.8922534822479182</v>
      </c>
      <c r="J92" s="106">
        <f>[1]MercLab!E245</f>
        <v>50889.639486075866</v>
      </c>
      <c r="K92" s="111">
        <f t="shared" si="37"/>
        <v>3.8616247120055265</v>
      </c>
      <c r="L92" s="106">
        <f>[1]MercLab!F245</f>
        <v>0</v>
      </c>
      <c r="M92" s="111">
        <f t="shared" si="38"/>
        <v>0</v>
      </c>
      <c r="N92" s="106">
        <f>[1]MercLab!G245</f>
        <v>16951.828617555002</v>
      </c>
      <c r="O92" s="111">
        <f t="shared" si="39"/>
        <v>1.2905056314092678</v>
      </c>
      <c r="P92" s="106">
        <f>'C03'!N92</f>
        <v>1574.1423543749997</v>
      </c>
      <c r="Q92" s="111">
        <f t="shared" si="40"/>
        <v>0.39997445933069231</v>
      </c>
      <c r="R92" s="106">
        <f t="shared" si="23"/>
        <v>274.77158614502696</v>
      </c>
      <c r="S92" s="111">
        <f t="shared" si="24"/>
        <v>0.23287086842007912</v>
      </c>
    </row>
    <row r="93" spans="1:20">
      <c r="A93" s="55" t="s">
        <v>94</v>
      </c>
      <c r="B93" s="106">
        <f>'C03'!B93</f>
        <v>468182.96242205886</v>
      </c>
      <c r="C93" s="111">
        <f t="shared" si="33"/>
        <v>13.527739088786653</v>
      </c>
      <c r="D93" s="106">
        <f>[1]MercLab!C246</f>
        <v>446519.41395306913</v>
      </c>
      <c r="E93" s="111">
        <f t="shared" si="34"/>
        <v>15.139552172743048</v>
      </c>
      <c r="F93" s="106">
        <f t="shared" si="22"/>
        <v>301354.79311662668</v>
      </c>
      <c r="G93" s="111">
        <f t="shared" si="35"/>
        <v>18.422737005288919</v>
      </c>
      <c r="H93" s="106">
        <f>[1]MercLab!D246</f>
        <v>27420.689324462001</v>
      </c>
      <c r="I93" s="111">
        <f t="shared" si="36"/>
        <v>13.022098151651976</v>
      </c>
      <c r="J93" s="106">
        <f>[1]MercLab!E246</f>
        <v>167917.43023863452</v>
      </c>
      <c r="K93" s="111">
        <f t="shared" si="37"/>
        <v>12.741966827322404</v>
      </c>
      <c r="L93" s="106">
        <f>[1]MercLab!F246</f>
        <v>106016.67355353017</v>
      </c>
      <c r="M93" s="111">
        <f t="shared" si="38"/>
        <v>98.733816608914481</v>
      </c>
      <c r="N93" s="106">
        <f>[1]MercLab!G246</f>
        <v>145164.62083644926</v>
      </c>
      <c r="O93" s="111">
        <f t="shared" si="39"/>
        <v>11.051065044205759</v>
      </c>
      <c r="P93" s="106">
        <f>'C03'!N93</f>
        <v>19132.661809920999</v>
      </c>
      <c r="Q93" s="111">
        <f t="shared" si="40"/>
        <v>4.8614256783774357</v>
      </c>
      <c r="R93" s="106">
        <f t="shared" si="23"/>
        <v>2530.8866590687539</v>
      </c>
      <c r="S93" s="111">
        <f t="shared" si="24"/>
        <v>2.1449443970493318</v>
      </c>
    </row>
    <row r="94" spans="1:20">
      <c r="A94" s="55" t="s">
        <v>79</v>
      </c>
      <c r="B94" s="106">
        <f>'C03'!B94</f>
        <v>33182.446785387001</v>
      </c>
      <c r="C94" s="111">
        <f t="shared" si="33"/>
        <v>0.95877791049474803</v>
      </c>
      <c r="D94" s="106">
        <f>[1]MercLab!C247</f>
        <v>29825.166275195006</v>
      </c>
      <c r="E94" s="111">
        <f t="shared" si="34"/>
        <v>1.0112430653049047</v>
      </c>
      <c r="F94" s="106">
        <f t="shared" si="22"/>
        <v>18401.426700139</v>
      </c>
      <c r="G94" s="111">
        <f t="shared" si="35"/>
        <v>1.1249353000586417</v>
      </c>
      <c r="H94" s="106">
        <f>[1]MercLab!D247</f>
        <v>581.78450193000003</v>
      </c>
      <c r="I94" s="111">
        <f t="shared" si="36"/>
        <v>0.27628973136294643</v>
      </c>
      <c r="J94" s="106">
        <f>[1]MercLab!E247</f>
        <v>17819.642198209</v>
      </c>
      <c r="K94" s="111">
        <f t="shared" si="37"/>
        <v>1.3521960730440723</v>
      </c>
      <c r="L94" s="106">
        <f>[1]MercLab!F247</f>
        <v>0</v>
      </c>
      <c r="M94" s="111">
        <f t="shared" si="38"/>
        <v>0</v>
      </c>
      <c r="N94" s="106">
        <f>[1]MercLab!G247</f>
        <v>11423.739575056003</v>
      </c>
      <c r="O94" s="111">
        <f t="shared" si="39"/>
        <v>0.86966430501165692</v>
      </c>
      <c r="P94" s="106">
        <f>'C03'!N94</f>
        <v>1115.0585771599999</v>
      </c>
      <c r="Q94" s="111">
        <f t="shared" si="40"/>
        <v>0.28332567907983175</v>
      </c>
      <c r="R94" s="106">
        <f t="shared" si="23"/>
        <v>2242.2219330319931</v>
      </c>
      <c r="S94" s="111">
        <f t="shared" si="24"/>
        <v>1.9002989940164849</v>
      </c>
      <c r="T94" s="56"/>
    </row>
    <row r="95" spans="1:20">
      <c r="A95" s="194"/>
      <c r="B95" s="194"/>
      <c r="C95" s="194"/>
      <c r="D95" s="194"/>
      <c r="E95" s="194"/>
      <c r="F95" s="194"/>
      <c r="G95" s="194"/>
      <c r="H95" s="194"/>
      <c r="I95" s="194"/>
      <c r="J95" s="194"/>
      <c r="K95" s="194"/>
      <c r="L95" s="194"/>
      <c r="M95" s="194"/>
      <c r="N95" s="194"/>
      <c r="O95" s="194"/>
      <c r="P95" s="194"/>
      <c r="Q95" s="194"/>
      <c r="R95" s="194"/>
      <c r="S95" s="194"/>
      <c r="T95" s="56"/>
    </row>
    <row r="96" spans="1:20">
      <c r="A96" s="14" t="str">
        <f>'C01'!$A$46</f>
        <v>Fuente: Instituto Nacional de Estadística (INE). Encuesta Permanente de Hogares de Propósitos Múltiples, Junio 2014.</v>
      </c>
      <c r="B96" s="26"/>
      <c r="C96" s="32"/>
      <c r="D96" s="26"/>
      <c r="E96" s="32"/>
      <c r="F96" s="26"/>
      <c r="G96" s="32"/>
      <c r="H96" s="26"/>
      <c r="I96" s="32"/>
      <c r="J96" s="26"/>
      <c r="K96" s="32"/>
      <c r="L96" s="26"/>
      <c r="M96" s="32"/>
      <c r="N96" s="26"/>
      <c r="O96" s="32"/>
      <c r="P96" s="26"/>
      <c r="Q96" s="32"/>
      <c r="R96" s="26"/>
      <c r="S96" s="32"/>
    </row>
    <row r="97" spans="1:18">
      <c r="A97" s="14" t="str">
        <f>'C02'!$A$46</f>
        <v>(Promedio de salarios mínimos por rama)</v>
      </c>
      <c r="B97" s="8"/>
      <c r="C97" s="47"/>
      <c r="D97" s="8"/>
    </row>
    <row r="98" spans="1:18">
      <c r="A98" s="2" t="s">
        <v>116</v>
      </c>
    </row>
    <row r="99" spans="1:18">
      <c r="A99" s="2" t="s">
        <v>117</v>
      </c>
    </row>
    <row r="100" spans="1:18">
      <c r="A100" s="2"/>
    </row>
    <row r="103" spans="1:18">
      <c r="A103" s="59"/>
      <c r="B103" s="26"/>
      <c r="C103" s="32"/>
      <c r="D103" s="26"/>
      <c r="E103" s="32"/>
      <c r="F103" s="26"/>
      <c r="G103" s="32"/>
      <c r="H103" s="26"/>
      <c r="I103" s="32"/>
      <c r="J103" s="26"/>
      <c r="K103" s="32"/>
      <c r="L103" s="26"/>
      <c r="M103" s="32"/>
      <c r="N103" s="26"/>
      <c r="O103" s="32"/>
      <c r="P103" s="26"/>
      <c r="Q103" s="32"/>
      <c r="R103" s="26"/>
    </row>
    <row r="104" spans="1:18">
      <c r="A104" s="59"/>
      <c r="B104" s="26"/>
      <c r="C104" s="32"/>
      <c r="D104" s="26"/>
      <c r="E104" s="32"/>
      <c r="F104" s="26"/>
      <c r="G104" s="32"/>
      <c r="H104" s="26"/>
      <c r="I104" s="32"/>
      <c r="J104" s="26"/>
      <c r="K104" s="32"/>
      <c r="L104" s="26"/>
      <c r="M104" s="32"/>
      <c r="N104" s="26"/>
      <c r="O104" s="32"/>
      <c r="P104" s="26"/>
      <c r="Q104" s="32"/>
      <c r="R104" s="26"/>
    </row>
    <row r="105" spans="1:18">
      <c r="A105" s="59"/>
      <c r="B105" s="26"/>
      <c r="C105" s="32"/>
      <c r="D105" s="26"/>
      <c r="E105" s="32"/>
      <c r="F105" s="26"/>
      <c r="G105" s="32"/>
      <c r="H105" s="26"/>
      <c r="I105" s="32"/>
      <c r="J105" s="26"/>
      <c r="K105" s="32"/>
      <c r="L105" s="26"/>
      <c r="M105" s="32"/>
      <c r="N105" s="26"/>
      <c r="O105" s="32"/>
      <c r="P105" s="26"/>
      <c r="Q105" s="32"/>
      <c r="R105" s="26"/>
    </row>
    <row r="106" spans="1:18">
      <c r="A106" s="59"/>
      <c r="B106" s="26"/>
      <c r="C106" s="32"/>
      <c r="D106" s="26"/>
      <c r="E106" s="32"/>
      <c r="F106" s="26"/>
      <c r="G106" s="32"/>
      <c r="H106" s="26"/>
      <c r="I106" s="32"/>
      <c r="J106" s="26"/>
      <c r="K106" s="32"/>
      <c r="L106" s="26"/>
      <c r="M106" s="32"/>
      <c r="N106" s="26"/>
      <c r="O106" s="32"/>
      <c r="P106" s="26"/>
      <c r="Q106" s="32"/>
      <c r="R106" s="26"/>
    </row>
    <row r="107" spans="1:18">
      <c r="A107" s="59"/>
      <c r="B107" s="26"/>
      <c r="C107" s="32"/>
      <c r="D107" s="26"/>
      <c r="E107" s="32"/>
      <c r="F107" s="26"/>
      <c r="G107" s="32"/>
      <c r="H107" s="26"/>
      <c r="I107" s="32"/>
      <c r="J107" s="26"/>
      <c r="K107" s="32"/>
      <c r="L107" s="26"/>
      <c r="M107" s="32"/>
      <c r="N107" s="26"/>
      <c r="O107" s="32"/>
      <c r="P107" s="26"/>
      <c r="Q107" s="32"/>
      <c r="R107" s="26"/>
    </row>
    <row r="108" spans="1:18">
      <c r="A108" s="59"/>
      <c r="B108" s="59"/>
      <c r="C108" s="68"/>
      <c r="D108" s="59"/>
      <c r="E108" s="68"/>
      <c r="F108" s="59"/>
      <c r="G108" s="68"/>
      <c r="H108" s="59"/>
      <c r="I108" s="68"/>
      <c r="J108" s="59"/>
      <c r="K108" s="68"/>
      <c r="L108" s="59"/>
      <c r="M108" s="68"/>
      <c r="N108" s="59"/>
      <c r="O108" s="68"/>
      <c r="P108" s="59"/>
      <c r="Q108" s="68"/>
      <c r="R108" s="59"/>
    </row>
    <row r="109" spans="1:18">
      <c r="A109" s="59"/>
      <c r="B109" s="59"/>
      <c r="C109" s="68"/>
      <c r="D109" s="59"/>
      <c r="E109" s="68"/>
      <c r="F109" s="59"/>
      <c r="G109" s="68"/>
      <c r="H109" s="59"/>
      <c r="I109" s="68"/>
      <c r="J109" s="59"/>
      <c r="K109" s="68"/>
      <c r="L109" s="59"/>
      <c r="M109" s="68"/>
      <c r="N109" s="59"/>
      <c r="O109" s="68"/>
      <c r="P109" s="59"/>
      <c r="Q109" s="68"/>
      <c r="R109" s="59"/>
    </row>
    <row r="110" spans="1:18">
      <c r="A110" s="59"/>
      <c r="B110" s="26"/>
      <c r="C110" s="32"/>
      <c r="D110" s="26"/>
      <c r="E110" s="32"/>
      <c r="F110" s="26"/>
      <c r="G110" s="32"/>
      <c r="H110" s="26"/>
      <c r="I110" s="32"/>
      <c r="J110" s="26"/>
      <c r="K110" s="32"/>
      <c r="L110" s="26"/>
      <c r="M110" s="32"/>
      <c r="N110" s="26"/>
      <c r="O110" s="32"/>
      <c r="P110" s="26"/>
      <c r="Q110" s="32"/>
      <c r="R110" s="26"/>
    </row>
    <row r="111" spans="1:18">
      <c r="A111" s="59"/>
      <c r="B111" s="26"/>
      <c r="C111" s="32"/>
      <c r="D111" s="26"/>
      <c r="E111" s="32"/>
      <c r="F111" s="26"/>
      <c r="G111" s="32"/>
      <c r="H111" s="26"/>
      <c r="I111" s="32"/>
      <c r="J111" s="26"/>
      <c r="K111" s="32"/>
      <c r="L111" s="26"/>
      <c r="M111" s="32"/>
      <c r="N111" s="26"/>
      <c r="O111" s="32"/>
      <c r="P111" s="26"/>
      <c r="Q111" s="32"/>
      <c r="R111" s="26"/>
    </row>
    <row r="112" spans="1:18">
      <c r="A112" s="59"/>
      <c r="B112" s="26"/>
      <c r="C112" s="32"/>
      <c r="D112" s="26"/>
      <c r="E112" s="32"/>
      <c r="F112" s="26"/>
      <c r="G112" s="32"/>
      <c r="H112" s="26"/>
      <c r="I112" s="32"/>
      <c r="J112" s="26"/>
      <c r="K112" s="32"/>
      <c r="L112" s="26"/>
      <c r="M112" s="32"/>
      <c r="N112" s="26"/>
      <c r="O112" s="32"/>
      <c r="P112" s="26"/>
      <c r="Q112" s="32"/>
      <c r="R112" s="26"/>
    </row>
    <row r="113" spans="1:18">
      <c r="A113" s="59"/>
      <c r="B113" s="59"/>
      <c r="C113" s="68"/>
      <c r="D113" s="59"/>
      <c r="E113" s="68"/>
      <c r="F113" s="59"/>
      <c r="G113" s="68"/>
      <c r="H113" s="59"/>
      <c r="I113" s="68"/>
      <c r="J113" s="59"/>
      <c r="K113" s="68"/>
      <c r="L113" s="59"/>
      <c r="M113" s="68"/>
      <c r="N113" s="59"/>
      <c r="O113" s="68"/>
      <c r="P113" s="59"/>
      <c r="Q113" s="68"/>
      <c r="R113" s="59"/>
    </row>
  </sheetData>
  <mergeCells count="28">
    <mergeCell ref="P65:Q66"/>
    <mergeCell ref="R65:S66"/>
    <mergeCell ref="F66:G66"/>
    <mergeCell ref="H66:I66"/>
    <mergeCell ref="J66:K66"/>
    <mergeCell ref="L66:M66"/>
    <mergeCell ref="F65:M65"/>
    <mergeCell ref="N65:O66"/>
    <mergeCell ref="A65:A67"/>
    <mergeCell ref="A4:A6"/>
    <mergeCell ref="F4:M4"/>
    <mergeCell ref="B4:C5"/>
    <mergeCell ref="D4:E5"/>
    <mergeCell ref="F5:G5"/>
    <mergeCell ref="H5:I5"/>
    <mergeCell ref="D65:E66"/>
    <mergeCell ref="J5:K5"/>
    <mergeCell ref="L5:M5"/>
    <mergeCell ref="B65:C66"/>
    <mergeCell ref="A3:S3"/>
    <mergeCell ref="A63:S63"/>
    <mergeCell ref="A1:S1"/>
    <mergeCell ref="A2:S2"/>
    <mergeCell ref="A61:S61"/>
    <mergeCell ref="A62:S62"/>
    <mergeCell ref="P4:Q5"/>
    <mergeCell ref="R4:S5"/>
    <mergeCell ref="N4:O5"/>
  </mergeCells>
  <phoneticPr fontId="0" type="noConversion"/>
  <printOptions horizontalCentered="1"/>
  <pageMargins left="0.97870078740157473" right="0.19685039370078741" top="0.78740157480314965" bottom="0.78740157480314965" header="0" footer="0.19685039370078741"/>
  <pageSetup paperSize="9" scale="73" firstPageNumber="18" orientation="landscape" useFirstPageNumber="1" r:id="rId1"/>
  <headerFooter alignWithMargins="0">
    <oddFooter>&amp;L&amp;Z&amp;F+&amp;F+&amp;A&amp;C&amp;P&amp;R&amp;D+&amp;T</oddFooter>
  </headerFooter>
  <rowBreaks count="1" manualBreakCount="1">
    <brk id="59" max="16383" man="1"/>
  </rowBreaks>
  <ignoredErrors>
    <ignoredError sqref="D11:S15 D50:S53 D24:S47 G16:S23 D72:P81 D83:P94 D82:E82 G82:P82 F8:S8" formula="1"/>
    <ignoredError sqref="D16:F23 F82" formula="1" emptyCellReference="1"/>
    <ignoredError sqref="B16:C23" emptyCellReferenc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7"/>
  <dimension ref="A1:AL95"/>
  <sheetViews>
    <sheetView zoomScale="115" zoomScaleNormal="115" workbookViewId="0">
      <selection activeCell="A2" sqref="A2:G2"/>
    </sheetView>
  </sheetViews>
  <sheetFormatPr baseColWidth="10" defaultRowHeight="11.25"/>
  <cols>
    <col min="1" max="1" width="45" style="134" bestFit="1" customWidth="1"/>
    <col min="2" max="2" width="14.1640625" style="134" customWidth="1"/>
    <col min="3" max="3" width="12.5" style="134" customWidth="1"/>
    <col min="4" max="4" width="13" style="134" customWidth="1"/>
    <col min="5" max="5" width="13.1640625" style="137" customWidth="1"/>
    <col min="6" max="6" width="16.6640625" style="137" bestFit="1" customWidth="1"/>
    <col min="7" max="7" width="12.1640625" style="137" bestFit="1" customWidth="1"/>
    <col min="8" max="8" width="12" style="137"/>
    <col min="9" max="9" width="12" style="134"/>
    <col min="10" max="10" width="45" style="134" bestFit="1" customWidth="1"/>
    <col min="11" max="11" width="11.1640625" style="134" customWidth="1"/>
    <col min="12" max="12" width="10.6640625" style="134" customWidth="1"/>
    <col min="13" max="13" width="11.83203125" style="134" customWidth="1"/>
    <col min="14" max="14" width="10.6640625" style="134" customWidth="1"/>
    <col min="15" max="15" width="11.5" style="134" bestFit="1" customWidth="1"/>
    <col min="16" max="16" width="11" style="134" customWidth="1"/>
    <col min="17" max="16384" width="12" style="134"/>
  </cols>
  <sheetData>
    <row r="1" spans="1:38">
      <c r="A1" s="260" t="s">
        <v>145</v>
      </c>
      <c r="B1" s="260"/>
      <c r="C1" s="260"/>
      <c r="D1" s="260"/>
      <c r="E1" s="260"/>
      <c r="F1" s="260"/>
      <c r="G1" s="260"/>
      <c r="H1" s="12"/>
    </row>
    <row r="2" spans="1:38">
      <c r="A2" s="260" t="s">
        <v>105</v>
      </c>
      <c r="B2" s="260"/>
      <c r="C2" s="260"/>
      <c r="D2" s="260"/>
      <c r="E2" s="260"/>
      <c r="F2" s="260"/>
      <c r="G2" s="260"/>
      <c r="H2" s="12"/>
    </row>
    <row r="3" spans="1:38" ht="12.75">
      <c r="A3" s="260" t="s">
        <v>112</v>
      </c>
      <c r="B3" s="260"/>
      <c r="C3" s="260"/>
      <c r="D3" s="260"/>
      <c r="E3" s="260"/>
      <c r="F3" s="260"/>
      <c r="G3" s="260"/>
      <c r="H3" s="13"/>
    </row>
    <row r="4" spans="1:38" ht="11.25" customHeight="1">
      <c r="A4" s="266" t="s">
        <v>39</v>
      </c>
      <c r="B4" s="264" t="s">
        <v>33</v>
      </c>
      <c r="C4" s="264"/>
      <c r="D4" s="264"/>
      <c r="E4" s="264"/>
      <c r="F4" s="264"/>
      <c r="G4" s="264"/>
      <c r="H4" s="6"/>
    </row>
    <row r="5" spans="1:38" ht="12" customHeight="1">
      <c r="A5" s="262"/>
      <c r="B5" s="262" t="s">
        <v>33</v>
      </c>
      <c r="C5" s="264" t="s">
        <v>8</v>
      </c>
      <c r="D5" s="264"/>
      <c r="E5" s="264"/>
      <c r="F5" s="264"/>
      <c r="G5" s="262" t="s">
        <v>1</v>
      </c>
      <c r="H5" s="7"/>
    </row>
    <row r="6" spans="1:38">
      <c r="A6" s="262"/>
      <c r="B6" s="263"/>
      <c r="C6" s="7" t="s">
        <v>11</v>
      </c>
      <c r="D6" s="7" t="s">
        <v>140</v>
      </c>
      <c r="E6" s="7" t="s">
        <v>12</v>
      </c>
      <c r="F6" s="7" t="s">
        <v>141</v>
      </c>
      <c r="G6" s="262"/>
      <c r="H6" s="7"/>
    </row>
    <row r="7" spans="1:38">
      <c r="A7" s="135"/>
      <c r="B7" s="135"/>
      <c r="C7" s="135"/>
      <c r="D7" s="135"/>
      <c r="E7" s="135"/>
      <c r="F7" s="135"/>
      <c r="G7" s="135"/>
      <c r="H7" s="136"/>
    </row>
    <row r="8" spans="1:38" s="52" customFormat="1" ht="12" customHeight="1">
      <c r="A8" s="51" t="s">
        <v>90</v>
      </c>
      <c r="B8" s="92">
        <f>[4]Sheet1!C7</f>
        <v>5277.1875395153638</v>
      </c>
      <c r="C8" s="92">
        <f>[4]Sheet1!E7</f>
        <v>6576.9459528921871</v>
      </c>
      <c r="D8" s="92">
        <f>[4]Sheet1!G7</f>
        <v>12204.599004187188</v>
      </c>
      <c r="E8" s="92">
        <f>[4]Sheet1!I7</f>
        <v>5967.7992495748695</v>
      </c>
      <c r="F8" s="92">
        <f>[4]Sheet1!K7</f>
        <v>3016.8876306044581</v>
      </c>
      <c r="G8" s="92">
        <f>[4]Sheet1!M7</f>
        <v>3658.6233055979751</v>
      </c>
      <c r="H8" s="22"/>
      <c r="I8" s="27"/>
      <c r="J8" s="22"/>
      <c r="K8" s="27"/>
      <c r="L8" s="22"/>
      <c r="M8" s="27"/>
      <c r="N8" s="22"/>
      <c r="O8" s="27"/>
      <c r="P8" s="22"/>
      <c r="Q8" s="27"/>
      <c r="R8" s="22"/>
      <c r="S8" s="27"/>
    </row>
    <row r="9" spans="1:38" s="23" customFormat="1" ht="11.25" customHeight="1">
      <c r="A9" s="53"/>
      <c r="H9" s="22"/>
      <c r="I9" s="27"/>
      <c r="J9" s="22"/>
      <c r="K9" s="27"/>
      <c r="L9" s="22"/>
      <c r="M9" s="27"/>
      <c r="N9" s="22"/>
      <c r="O9" s="27"/>
      <c r="P9" s="22"/>
      <c r="Q9" s="27"/>
      <c r="R9" s="22"/>
      <c r="S9" s="27"/>
      <c r="V9" s="46"/>
      <c r="X9" s="46"/>
      <c r="Z9" s="46"/>
      <c r="AB9" s="46"/>
      <c r="AD9" s="46"/>
      <c r="AF9" s="46"/>
      <c r="AH9" s="46"/>
      <c r="AJ9" s="46"/>
      <c r="AL9" s="46"/>
    </row>
    <row r="10" spans="1:38" s="23" customFormat="1" ht="12.75" customHeight="1">
      <c r="A10" s="54" t="s">
        <v>43</v>
      </c>
      <c r="B10" s="105"/>
      <c r="C10" s="105"/>
      <c r="D10" s="105"/>
      <c r="E10" s="105"/>
      <c r="F10" s="105"/>
      <c r="G10" s="105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V10" s="46"/>
      <c r="X10" s="46"/>
      <c r="Z10" s="46"/>
      <c r="AB10" s="46"/>
      <c r="AD10" s="46"/>
      <c r="AF10" s="46"/>
      <c r="AH10" s="46"/>
      <c r="AJ10" s="46"/>
      <c r="AL10" s="46"/>
    </row>
    <row r="11" spans="1:38" s="23" customFormat="1">
      <c r="A11" s="55" t="s">
        <v>87</v>
      </c>
      <c r="B11" s="217">
        <f>[4]Sheet1!C8</f>
        <v>7063.1645620892341</v>
      </c>
      <c r="C11" s="217">
        <f>[4]Sheet1!E8</f>
        <v>8090.8091044942566</v>
      </c>
      <c r="D11" s="217">
        <f>[4]Sheet1!G8</f>
        <v>13069.256841527347</v>
      </c>
      <c r="E11" s="217">
        <f>[4]Sheet1!I8</f>
        <v>7449.6094688310141</v>
      </c>
      <c r="F11" s="217">
        <f>[4]Sheet1!K8</f>
        <v>3333.4579426517221</v>
      </c>
      <c r="G11" s="217">
        <f>[4]Sheet1!M8</f>
        <v>5372.627455274147</v>
      </c>
      <c r="H11" s="56"/>
      <c r="I11" s="57"/>
      <c r="J11" s="56"/>
      <c r="K11" s="57"/>
      <c r="L11" s="56"/>
      <c r="M11" s="57"/>
      <c r="N11" s="56"/>
      <c r="O11" s="57"/>
      <c r="P11" s="56"/>
      <c r="Q11" s="57"/>
      <c r="R11" s="56"/>
      <c r="S11" s="57"/>
      <c r="V11" s="46"/>
      <c r="X11" s="46"/>
      <c r="Z11" s="46"/>
      <c r="AB11" s="46"/>
      <c r="AD11" s="46"/>
      <c r="AF11" s="46"/>
      <c r="AH11" s="46"/>
      <c r="AJ11" s="46"/>
      <c r="AL11" s="46"/>
    </row>
    <row r="12" spans="1:38" s="23" customFormat="1">
      <c r="A12" s="58" t="s">
        <v>69</v>
      </c>
      <c r="B12" s="217">
        <f>[4]Sheet1!C10</f>
        <v>8581.6125197740348</v>
      </c>
      <c r="C12" s="217">
        <f>[4]Sheet1!E10</f>
        <v>10230.739233780756</v>
      </c>
      <c r="D12" s="217">
        <f>[4]Sheet1!G10</f>
        <v>14614.249314233462</v>
      </c>
      <c r="E12" s="217">
        <f>[4]Sheet1!I10</f>
        <v>9309.5831620166337</v>
      </c>
      <c r="F12" s="217">
        <f>[4]Sheet1!K10</f>
        <v>4076.4232673267311</v>
      </c>
      <c r="G12" s="217">
        <f>[4]Sheet1!M10</f>
        <v>5565.4881728679147</v>
      </c>
      <c r="H12" s="26"/>
      <c r="I12" s="57"/>
      <c r="J12" s="26"/>
      <c r="K12" s="57"/>
      <c r="L12" s="26"/>
      <c r="M12" s="57"/>
      <c r="N12" s="26"/>
      <c r="O12" s="57"/>
      <c r="P12" s="56"/>
      <c r="Q12" s="57"/>
      <c r="R12" s="56"/>
      <c r="S12" s="57"/>
      <c r="V12" s="46"/>
      <c r="X12" s="46"/>
      <c r="Z12" s="46"/>
      <c r="AB12" s="46"/>
      <c r="AD12" s="46"/>
      <c r="AF12" s="46"/>
      <c r="AH12" s="46"/>
      <c r="AJ12" s="46"/>
      <c r="AL12" s="46"/>
    </row>
    <row r="13" spans="1:38" s="23" customFormat="1">
      <c r="A13" s="58" t="s">
        <v>70</v>
      </c>
      <c r="B13" s="217">
        <f>[4]Sheet1!C11</f>
        <v>8955.5162067304318</v>
      </c>
      <c r="C13" s="217">
        <f>[4]Sheet1!E11</f>
        <v>9371.8592068859616</v>
      </c>
      <c r="D13" s="217">
        <f>[4]Sheet1!G11</f>
        <v>14592.762973352033</v>
      </c>
      <c r="E13" s="217">
        <f>[4]Sheet1!I11</f>
        <v>9347.0253331732565</v>
      </c>
      <c r="F13" s="217">
        <f>[4]Sheet1!K11</f>
        <v>4468.5634588563462</v>
      </c>
      <c r="G13" s="217">
        <f>[4]Sheet1!M11</f>
        <v>8104.0720871751791</v>
      </c>
      <c r="H13" s="26"/>
      <c r="I13" s="57"/>
      <c r="J13" s="26"/>
      <c r="K13" s="57"/>
      <c r="L13" s="26"/>
      <c r="M13" s="57"/>
      <c r="N13" s="26"/>
      <c r="O13" s="57"/>
      <c r="P13" s="56"/>
      <c r="Q13" s="57"/>
      <c r="R13" s="56"/>
      <c r="S13" s="57"/>
      <c r="V13" s="46"/>
      <c r="X13" s="46"/>
      <c r="Z13" s="46"/>
      <c r="AB13" s="46"/>
      <c r="AD13" s="46"/>
      <c r="AF13" s="46"/>
      <c r="AH13" s="46"/>
      <c r="AJ13" s="46"/>
      <c r="AL13" s="46"/>
    </row>
    <row r="14" spans="1:38" s="23" customFormat="1">
      <c r="A14" s="58" t="s">
        <v>120</v>
      </c>
      <c r="B14" s="217">
        <f>[4]Sheet1!C12</f>
        <v>5834.7142857142908</v>
      </c>
      <c r="C14" s="217">
        <f>[4]Sheet1!E12</f>
        <v>6624.7366817018155</v>
      </c>
      <c r="D14" s="217">
        <f>[4]Sheet1!G12</f>
        <v>11732.264603481632</v>
      </c>
      <c r="E14" s="217">
        <f>[4]Sheet1!I12</f>
        <v>5935.5443097749067</v>
      </c>
      <c r="F14" s="217">
        <f>[4]Sheet1!K12</f>
        <v>2637.2197309417033</v>
      </c>
      <c r="G14" s="217">
        <f>[4]Sheet1!M12</f>
        <v>4665.9940486925179</v>
      </c>
      <c r="H14" s="26"/>
      <c r="I14" s="57"/>
      <c r="J14" s="26"/>
      <c r="K14" s="57"/>
      <c r="L14" s="26"/>
      <c r="M14" s="57"/>
      <c r="N14" s="26"/>
      <c r="O14" s="57"/>
      <c r="P14" s="56"/>
      <c r="Q14" s="57"/>
      <c r="R14" s="56"/>
      <c r="S14" s="57"/>
      <c r="V14" s="46"/>
      <c r="X14" s="46"/>
      <c r="Z14" s="46"/>
      <c r="AB14" s="46"/>
      <c r="AD14" s="46"/>
      <c r="AF14" s="46"/>
      <c r="AH14" s="46"/>
      <c r="AJ14" s="46"/>
      <c r="AL14" s="46"/>
    </row>
    <row r="15" spans="1:38" s="23" customFormat="1">
      <c r="A15" s="55" t="s">
        <v>71</v>
      </c>
      <c r="B15" s="217">
        <f>[4]Sheet1!C13</f>
        <v>3053.5742422937883</v>
      </c>
      <c r="C15" s="217">
        <f>[4]Sheet1!E13</f>
        <v>4087.1167245793631</v>
      </c>
      <c r="D15" s="217">
        <f>[4]Sheet1!G13</f>
        <v>9065.2549751243714</v>
      </c>
      <c r="E15" s="217">
        <f>[4]Sheet1!I13</f>
        <v>3783.1409684612818</v>
      </c>
      <c r="F15" s="217">
        <f>[4]Sheet1!K13</f>
        <v>2492.8741258741243</v>
      </c>
      <c r="G15" s="217">
        <f>[4]Sheet1!M13</f>
        <v>2134.0476732834309</v>
      </c>
      <c r="H15" s="26"/>
      <c r="I15" s="57"/>
      <c r="J15" s="26"/>
      <c r="K15" s="57"/>
      <c r="L15" s="26"/>
      <c r="M15" s="57"/>
      <c r="N15" s="26"/>
      <c r="O15" s="57"/>
      <c r="P15" s="56"/>
      <c r="Q15" s="57"/>
      <c r="R15" s="56"/>
      <c r="S15" s="57"/>
      <c r="V15" s="46"/>
      <c r="X15" s="46"/>
      <c r="Z15" s="46"/>
      <c r="AB15" s="46"/>
      <c r="AD15" s="46"/>
      <c r="AF15" s="46"/>
      <c r="AH15" s="46"/>
      <c r="AJ15" s="46"/>
      <c r="AL15" s="46"/>
    </row>
    <row r="16" spans="1:38" s="23" customFormat="1">
      <c r="A16" s="56"/>
      <c r="B16" s="107"/>
      <c r="C16" s="107"/>
      <c r="D16" s="107"/>
      <c r="E16" s="107"/>
      <c r="F16" s="107"/>
      <c r="G16" s="107"/>
      <c r="H16" s="26"/>
      <c r="I16" s="57"/>
      <c r="J16" s="26"/>
      <c r="K16" s="57"/>
      <c r="L16" s="26"/>
      <c r="M16" s="57"/>
      <c r="N16" s="26"/>
      <c r="O16" s="57"/>
      <c r="P16" s="26"/>
      <c r="Q16" s="57"/>
      <c r="R16" s="26"/>
      <c r="S16" s="57"/>
      <c r="V16" s="46"/>
      <c r="X16" s="46"/>
      <c r="Z16" s="46"/>
      <c r="AB16" s="46"/>
      <c r="AD16" s="46"/>
      <c r="AF16" s="46"/>
      <c r="AH16" s="46"/>
      <c r="AJ16" s="46"/>
      <c r="AL16" s="46"/>
    </row>
    <row r="17" spans="1:38" s="23" customFormat="1">
      <c r="A17" s="54" t="s">
        <v>42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V17" s="46"/>
      <c r="X17" s="46"/>
      <c r="Z17" s="46"/>
      <c r="AB17" s="46"/>
      <c r="AD17" s="46"/>
      <c r="AF17" s="46"/>
      <c r="AH17" s="46"/>
      <c r="AJ17" s="46"/>
      <c r="AL17" s="46"/>
    </row>
    <row r="18" spans="1:38" s="23" customFormat="1">
      <c r="A18" s="55" t="s">
        <v>45</v>
      </c>
      <c r="B18" s="217">
        <f>[4]Sheet1!C15</f>
        <v>2367.7336996076315</v>
      </c>
      <c r="C18" s="217">
        <f>[4]Sheet1!E15</f>
        <v>3283.2108946777439</v>
      </c>
      <c r="D18" s="217">
        <f>[4]Sheet1!G15</f>
        <v>11261.672678407625</v>
      </c>
      <c r="E18" s="217">
        <f>[4]Sheet1!I15</f>
        <v>3210.3457128662544</v>
      </c>
      <c r="F18" s="217">
        <f>[4]Sheet1!K15</f>
        <v>2515.2486775962579</v>
      </c>
      <c r="G18" s="217">
        <f>[4]Sheet1!M15</f>
        <v>1839.3095951530102</v>
      </c>
      <c r="H18" s="56"/>
      <c r="I18" s="57"/>
      <c r="J18" s="56"/>
      <c r="K18" s="57"/>
      <c r="L18" s="56"/>
      <c r="M18" s="57"/>
      <c r="N18" s="56"/>
      <c r="O18" s="57"/>
      <c r="P18" s="56"/>
      <c r="Q18" s="57"/>
      <c r="R18" s="56"/>
      <c r="S18" s="57"/>
      <c r="V18" s="46"/>
      <c r="X18" s="46"/>
      <c r="Z18" s="46"/>
      <c r="AB18" s="46"/>
      <c r="AD18" s="46"/>
      <c r="AF18" s="46"/>
      <c r="AH18" s="46"/>
      <c r="AJ18" s="46"/>
      <c r="AL18" s="46"/>
    </row>
    <row r="19" spans="1:38" s="23" customFormat="1">
      <c r="A19" s="55" t="s">
        <v>46</v>
      </c>
      <c r="B19" s="217">
        <f>[4]Sheet1!C16</f>
        <v>3563.4811839677445</v>
      </c>
      <c r="C19" s="217">
        <f>[4]Sheet1!E16</f>
        <v>4291.3102327241741</v>
      </c>
      <c r="D19" s="217">
        <f>[4]Sheet1!G16</f>
        <v>8263.0711013843757</v>
      </c>
      <c r="E19" s="217">
        <f>[4]Sheet1!I16</f>
        <v>4212.7688478343662</v>
      </c>
      <c r="F19" s="217">
        <f>[4]Sheet1!K16</f>
        <v>2949.4423535993524</v>
      </c>
      <c r="G19" s="217">
        <f>[4]Sheet1!M16</f>
        <v>2884.8591871825124</v>
      </c>
      <c r="H19" s="56"/>
      <c r="I19" s="57"/>
      <c r="J19" s="56"/>
      <c r="K19" s="57"/>
      <c r="L19" s="56"/>
      <c r="M19" s="57"/>
      <c r="N19" s="56"/>
      <c r="O19" s="57"/>
      <c r="P19" s="56"/>
      <c r="Q19" s="57"/>
      <c r="R19" s="56"/>
      <c r="S19" s="57"/>
      <c r="V19" s="46"/>
      <c r="X19" s="46"/>
      <c r="Z19" s="46"/>
      <c r="AB19" s="46"/>
      <c r="AD19" s="46"/>
      <c r="AF19" s="46"/>
      <c r="AH19" s="46"/>
      <c r="AJ19" s="46"/>
      <c r="AL19" s="46"/>
    </row>
    <row r="20" spans="1:38" s="23" customFormat="1">
      <c r="A20" s="55" t="s">
        <v>47</v>
      </c>
      <c r="B20" s="217">
        <f>[4]Sheet1!C17</f>
        <v>6252.4526966284402</v>
      </c>
      <c r="C20" s="217">
        <f>[4]Sheet1!E17</f>
        <v>6690.7215896043481</v>
      </c>
      <c r="D20" s="217">
        <f>[4]Sheet1!G17</f>
        <v>10019.878560492591</v>
      </c>
      <c r="E20" s="217">
        <f>[4]Sheet1!I17</f>
        <v>6281.1557684528734</v>
      </c>
      <c r="F20" s="217">
        <f>[4]Sheet1!K17</f>
        <v>3369.1237188043142</v>
      </c>
      <c r="G20" s="217">
        <f>[4]Sheet1!M17</f>
        <v>5408.7429607095337</v>
      </c>
      <c r="H20" s="56"/>
      <c r="I20" s="57"/>
      <c r="J20" s="56"/>
      <c r="K20" s="57"/>
      <c r="L20" s="56"/>
      <c r="M20" s="57"/>
      <c r="N20" s="56"/>
      <c r="O20" s="57"/>
      <c r="P20" s="56"/>
      <c r="Q20" s="57"/>
      <c r="R20" s="56"/>
      <c r="S20" s="57"/>
      <c r="V20" s="46"/>
      <c r="X20" s="46"/>
      <c r="Z20" s="46"/>
      <c r="AB20" s="46"/>
      <c r="AD20" s="46"/>
      <c r="AF20" s="46"/>
      <c r="AH20" s="46"/>
      <c r="AJ20" s="46"/>
      <c r="AL20" s="46"/>
    </row>
    <row r="21" spans="1:38" s="23" customFormat="1">
      <c r="A21" s="55" t="s">
        <v>48</v>
      </c>
      <c r="B21" s="217">
        <f>[4]Sheet1!C18</f>
        <v>14155.483583547617</v>
      </c>
      <c r="C21" s="217">
        <f>[4]Sheet1!E18</f>
        <v>14571.864553704509</v>
      </c>
      <c r="D21" s="217">
        <f>[4]Sheet1!G18</f>
        <v>15641.549343590908</v>
      </c>
      <c r="E21" s="217">
        <f>[4]Sheet1!I18</f>
        <v>13953.462455310504</v>
      </c>
      <c r="F21" s="217">
        <f>[4]Sheet1!K18</f>
        <v>2600</v>
      </c>
      <c r="G21" s="217">
        <f>[4]Sheet1!M18</f>
        <v>12232.831982008929</v>
      </c>
      <c r="H21" s="56"/>
      <c r="I21" s="57"/>
      <c r="J21" s="56"/>
      <c r="K21" s="57"/>
      <c r="L21" s="56"/>
      <c r="M21" s="57"/>
      <c r="N21" s="56"/>
      <c r="O21" s="57"/>
      <c r="P21" s="56"/>
      <c r="Q21" s="57"/>
      <c r="R21" s="56"/>
      <c r="S21" s="57"/>
      <c r="V21" s="46"/>
      <c r="X21" s="46"/>
      <c r="Z21" s="46"/>
      <c r="AB21" s="46"/>
      <c r="AD21" s="46"/>
      <c r="AF21" s="46"/>
      <c r="AH21" s="46"/>
      <c r="AJ21" s="46"/>
      <c r="AL21" s="46"/>
    </row>
    <row r="22" spans="1:38" s="23" customFormat="1">
      <c r="A22" s="55" t="s">
        <v>64</v>
      </c>
      <c r="B22" s="217">
        <f>[4]Sheet1!C19</f>
        <v>5908.9818582050193</v>
      </c>
      <c r="C22" s="217">
        <f>[4]Sheet1!E19</f>
        <v>5542.9286914386366</v>
      </c>
      <c r="D22" s="217">
        <f>[4]Sheet1!G19</f>
        <v>0</v>
      </c>
      <c r="E22" s="217">
        <f>[4]Sheet1!I19</f>
        <v>6028.8457494681707</v>
      </c>
      <c r="F22" s="217">
        <f>[4]Sheet1!K19</f>
        <v>3176.4114339498014</v>
      </c>
      <c r="G22" s="217">
        <f>[4]Sheet1!M19</f>
        <v>6795.5974447641083</v>
      </c>
      <c r="H22" s="56"/>
      <c r="I22" s="57"/>
      <c r="J22" s="56"/>
      <c r="K22" s="57"/>
      <c r="L22" s="56"/>
      <c r="M22" s="57"/>
      <c r="N22" s="56"/>
      <c r="O22" s="57"/>
      <c r="P22" s="56"/>
      <c r="Q22" s="57"/>
      <c r="R22" s="56"/>
      <c r="S22" s="57"/>
      <c r="V22" s="46"/>
      <c r="X22" s="46"/>
      <c r="Z22" s="46"/>
      <c r="AB22" s="46"/>
      <c r="AD22" s="46"/>
      <c r="AF22" s="46"/>
      <c r="AH22" s="46"/>
      <c r="AJ22" s="46"/>
      <c r="AL22" s="46"/>
    </row>
    <row r="23" spans="1:38" s="23" customFormat="1">
      <c r="I23" s="46"/>
      <c r="K23" s="46"/>
      <c r="M23" s="46"/>
      <c r="O23" s="46"/>
      <c r="Q23" s="46"/>
      <c r="S23" s="46"/>
      <c r="V23" s="46"/>
      <c r="X23" s="46"/>
      <c r="Z23" s="46"/>
      <c r="AB23" s="46"/>
      <c r="AD23" s="46"/>
      <c r="AF23" s="46"/>
      <c r="AH23" s="46"/>
      <c r="AJ23" s="46"/>
      <c r="AL23" s="46"/>
    </row>
    <row r="24" spans="1:38" s="23" customFormat="1" ht="11.25" customHeight="1">
      <c r="A24" s="54" t="s">
        <v>20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V24" s="46"/>
      <c r="X24" s="46"/>
      <c r="Z24" s="46"/>
      <c r="AB24" s="46"/>
      <c r="AD24" s="46"/>
      <c r="AF24" s="46"/>
      <c r="AH24" s="46"/>
      <c r="AJ24" s="46"/>
      <c r="AL24" s="46"/>
    </row>
    <row r="25" spans="1:38" s="23" customFormat="1">
      <c r="A25" s="55" t="s">
        <v>49</v>
      </c>
      <c r="B25" s="217">
        <f>[4]Sheet1!C20</f>
        <v>301.28901708189255</v>
      </c>
      <c r="C25" s="217">
        <f>[4]Sheet1!E20</f>
        <v>362.19904142709737</v>
      </c>
      <c r="D25" s="217">
        <f>[4]Sheet1!G20</f>
        <v>0</v>
      </c>
      <c r="E25" s="217">
        <f>[4]Sheet1!I20</f>
        <v>362.19904142709737</v>
      </c>
      <c r="F25" s="217">
        <f>[4]Sheet1!K20</f>
        <v>0</v>
      </c>
      <c r="G25" s="217">
        <f>[4]Sheet1!M20</f>
        <v>185</v>
      </c>
      <c r="H25" s="56"/>
      <c r="I25" s="57"/>
      <c r="J25" s="56"/>
      <c r="K25" s="57"/>
      <c r="L25" s="56"/>
      <c r="M25" s="57"/>
      <c r="N25" s="56"/>
      <c r="O25" s="57"/>
      <c r="P25" s="56"/>
      <c r="Q25" s="57"/>
      <c r="R25" s="56"/>
      <c r="S25" s="57"/>
      <c r="V25" s="46"/>
      <c r="X25" s="46"/>
      <c r="Z25" s="46"/>
      <c r="AB25" s="46"/>
      <c r="AD25" s="46"/>
      <c r="AF25" s="46"/>
      <c r="AH25" s="46"/>
      <c r="AJ25" s="46"/>
      <c r="AL25" s="46"/>
    </row>
    <row r="26" spans="1:38" s="23" customFormat="1">
      <c r="A26" s="55" t="s">
        <v>50</v>
      </c>
      <c r="B26" s="217">
        <f>[4]Sheet1!C21</f>
        <v>1392.4636105822071</v>
      </c>
      <c r="C26" s="217">
        <f>[4]Sheet1!E21</f>
        <v>1580.5744202010087</v>
      </c>
      <c r="D26" s="217">
        <f>[4]Sheet1!G21</f>
        <v>0</v>
      </c>
      <c r="E26" s="217">
        <f>[4]Sheet1!I21</f>
        <v>1546.4331120147344</v>
      </c>
      <c r="F26" s="217">
        <f>[4]Sheet1!K21</f>
        <v>1826.4806426018054</v>
      </c>
      <c r="G26" s="217">
        <f>[4]Sheet1!M21</f>
        <v>779.4082576786202</v>
      </c>
      <c r="H26" s="56"/>
      <c r="I26" s="57"/>
      <c r="J26" s="56"/>
      <c r="K26" s="57"/>
      <c r="L26" s="56"/>
      <c r="M26" s="57"/>
      <c r="N26" s="56"/>
      <c r="O26" s="57"/>
      <c r="P26" s="56"/>
      <c r="Q26" s="57"/>
      <c r="R26" s="56"/>
      <c r="S26" s="57"/>
      <c r="V26" s="46"/>
      <c r="X26" s="46"/>
      <c r="Z26" s="46"/>
      <c r="AB26" s="46"/>
      <c r="AD26" s="46"/>
      <c r="AF26" s="46"/>
      <c r="AH26" s="46"/>
      <c r="AJ26" s="46"/>
      <c r="AL26" s="46"/>
    </row>
    <row r="27" spans="1:38" s="23" customFormat="1">
      <c r="A27" s="55" t="s">
        <v>51</v>
      </c>
      <c r="B27" s="217">
        <f>[4]Sheet1!C22</f>
        <v>2351.2119430980315</v>
      </c>
      <c r="C27" s="217">
        <f>[4]Sheet1!E22</f>
        <v>2611.61166287995</v>
      </c>
      <c r="D27" s="217">
        <f>[4]Sheet1!G22</f>
        <v>0</v>
      </c>
      <c r="E27" s="217">
        <f>[4]Sheet1!I22</f>
        <v>2624.9414194274214</v>
      </c>
      <c r="F27" s="217">
        <f>[4]Sheet1!K22</f>
        <v>2534.100984981882</v>
      </c>
      <c r="G27" s="217">
        <f>[4]Sheet1!M22</f>
        <v>1390.6589869356462</v>
      </c>
      <c r="H27" s="56"/>
      <c r="I27" s="57"/>
      <c r="J27" s="56"/>
      <c r="K27" s="57"/>
      <c r="L27" s="56"/>
      <c r="M27" s="57"/>
      <c r="N27" s="56"/>
      <c r="O27" s="57"/>
      <c r="P27" s="56"/>
      <c r="Q27" s="57"/>
      <c r="R27" s="56"/>
      <c r="S27" s="57"/>
      <c r="V27" s="46"/>
      <c r="X27" s="46"/>
      <c r="Z27" s="46"/>
      <c r="AB27" s="46"/>
      <c r="AD27" s="46"/>
      <c r="AF27" s="46"/>
      <c r="AH27" s="46"/>
      <c r="AJ27" s="46"/>
      <c r="AL27" s="46"/>
    </row>
    <row r="28" spans="1:38" s="23" customFormat="1">
      <c r="A28" s="55" t="s">
        <v>52</v>
      </c>
      <c r="B28" s="217">
        <f>[4]Sheet1!C23</f>
        <v>4467.1830708020243</v>
      </c>
      <c r="C28" s="217">
        <f>[4]Sheet1!E23</f>
        <v>4989.7628497433443</v>
      </c>
      <c r="D28" s="217">
        <f>[4]Sheet1!G23</f>
        <v>6905.2106876135049</v>
      </c>
      <c r="E28" s="217">
        <f>[4]Sheet1!I23</f>
        <v>5040.1860009975653</v>
      </c>
      <c r="F28" s="217">
        <f>[4]Sheet1!K23</f>
        <v>2741.8871566184248</v>
      </c>
      <c r="G28" s="217">
        <f>[4]Sheet1!M23</f>
        <v>2723.5147031065567</v>
      </c>
      <c r="H28" s="56"/>
      <c r="I28" s="57"/>
      <c r="J28" s="56"/>
      <c r="K28" s="57"/>
      <c r="L28" s="56"/>
      <c r="M28" s="57"/>
      <c r="N28" s="56"/>
      <c r="O28" s="57"/>
      <c r="P28" s="56"/>
      <c r="Q28" s="57"/>
      <c r="R28" s="56"/>
      <c r="S28" s="57"/>
      <c r="V28" s="46"/>
      <c r="X28" s="46"/>
      <c r="Z28" s="46"/>
      <c r="AB28" s="46"/>
      <c r="AD28" s="46"/>
      <c r="AF28" s="46"/>
      <c r="AH28" s="46"/>
      <c r="AJ28" s="46"/>
      <c r="AL28" s="46"/>
    </row>
    <row r="29" spans="1:38" s="23" customFormat="1">
      <c r="A29" s="55" t="s">
        <v>53</v>
      </c>
      <c r="B29" s="217">
        <f>[4]Sheet1!C24</f>
        <v>5450.6690274439297</v>
      </c>
      <c r="C29" s="217">
        <f>[4]Sheet1!E24</f>
        <v>6759.8024260908123</v>
      </c>
      <c r="D29" s="217">
        <f>[4]Sheet1!G24</f>
        <v>9806.8509159749228</v>
      </c>
      <c r="E29" s="217">
        <f>[4]Sheet1!I24</f>
        <v>6625.7920117691619</v>
      </c>
      <c r="F29" s="217">
        <f>[4]Sheet1!K24</f>
        <v>2851.4416150516072</v>
      </c>
      <c r="G29" s="217">
        <f>[4]Sheet1!M24</f>
        <v>2854.0148263590481</v>
      </c>
      <c r="H29" s="56"/>
      <c r="I29" s="57"/>
      <c r="J29" s="56"/>
      <c r="K29" s="57"/>
      <c r="L29" s="56"/>
      <c r="M29" s="57"/>
      <c r="N29" s="56"/>
      <c r="O29" s="57"/>
      <c r="P29" s="56"/>
      <c r="Q29" s="57"/>
      <c r="R29" s="56"/>
      <c r="S29" s="57"/>
      <c r="V29" s="46"/>
      <c r="X29" s="46"/>
      <c r="Z29" s="46"/>
      <c r="AB29" s="46"/>
      <c r="AD29" s="46"/>
      <c r="AF29" s="46"/>
      <c r="AH29" s="46"/>
      <c r="AJ29" s="46"/>
      <c r="AL29" s="46"/>
    </row>
    <row r="30" spans="1:38" s="23" customFormat="1">
      <c r="A30" s="55" t="s">
        <v>65</v>
      </c>
      <c r="B30" s="217">
        <f>[4]Sheet1!C25</f>
        <v>5639.0706549385714</v>
      </c>
      <c r="C30" s="217">
        <f>[4]Sheet1!E25</f>
        <v>6883.1642142672208</v>
      </c>
      <c r="D30" s="217">
        <f>[4]Sheet1!G25</f>
        <v>11067.398989928182</v>
      </c>
      <c r="E30" s="217">
        <f>[4]Sheet1!I25</f>
        <v>6515.4522784512483</v>
      </c>
      <c r="F30" s="217">
        <f>[4]Sheet1!K25</f>
        <v>3383.3764580766906</v>
      </c>
      <c r="G30" s="217">
        <f>[4]Sheet1!M25</f>
        <v>3558.4181167506035</v>
      </c>
      <c r="H30" s="56"/>
      <c r="I30" s="57"/>
      <c r="J30" s="56"/>
      <c r="K30" s="57"/>
      <c r="L30" s="56"/>
      <c r="M30" s="57"/>
      <c r="N30" s="56"/>
      <c r="O30" s="57"/>
      <c r="P30" s="56"/>
      <c r="Q30" s="57"/>
      <c r="R30" s="56"/>
      <c r="S30" s="57"/>
      <c r="V30" s="46"/>
      <c r="X30" s="46"/>
      <c r="Z30" s="46"/>
      <c r="AB30" s="46"/>
      <c r="AD30" s="46"/>
      <c r="AF30" s="46"/>
      <c r="AH30" s="46"/>
      <c r="AJ30" s="46"/>
      <c r="AL30" s="46"/>
    </row>
    <row r="31" spans="1:38" s="23" customFormat="1">
      <c r="A31" s="55" t="s">
        <v>66</v>
      </c>
      <c r="B31" s="217">
        <f>[4]Sheet1!C26</f>
        <v>5821.4275517289598</v>
      </c>
      <c r="C31" s="217">
        <f>[4]Sheet1!E26</f>
        <v>7842.9411544077566</v>
      </c>
      <c r="D31" s="217">
        <f>[4]Sheet1!G26</f>
        <v>11479.453725319123</v>
      </c>
      <c r="E31" s="217">
        <f>[4]Sheet1!I26</f>
        <v>7298.2445225543242</v>
      </c>
      <c r="F31" s="217">
        <f>[4]Sheet1!K26</f>
        <v>3735.382222442468</v>
      </c>
      <c r="G31" s="217">
        <f>[4]Sheet1!M26</f>
        <v>3887.0235835584654</v>
      </c>
      <c r="H31" s="56"/>
      <c r="I31" s="57"/>
      <c r="J31" s="56"/>
      <c r="K31" s="57"/>
      <c r="L31" s="56"/>
      <c r="M31" s="57"/>
      <c r="N31" s="56"/>
      <c r="O31" s="57"/>
      <c r="P31" s="56"/>
      <c r="Q31" s="57"/>
      <c r="R31" s="56"/>
      <c r="S31" s="57"/>
      <c r="V31" s="46"/>
      <c r="X31" s="46"/>
      <c r="Z31" s="46"/>
      <c r="AB31" s="46"/>
      <c r="AD31" s="46"/>
      <c r="AF31" s="46"/>
      <c r="AH31" s="46"/>
      <c r="AJ31" s="46"/>
      <c r="AL31" s="46"/>
    </row>
    <row r="32" spans="1:38" s="23" customFormat="1">
      <c r="A32" s="55" t="s">
        <v>67</v>
      </c>
      <c r="B32" s="217">
        <f>[4]Sheet1!C27</f>
        <v>6703.5593546196696</v>
      </c>
      <c r="C32" s="217">
        <f>[4]Sheet1!E27</f>
        <v>10096.832147896475</v>
      </c>
      <c r="D32" s="217">
        <f>[4]Sheet1!G27</f>
        <v>15223.476062692989</v>
      </c>
      <c r="E32" s="217">
        <f>[4]Sheet1!I27</f>
        <v>8305.5714733581626</v>
      </c>
      <c r="F32" s="217">
        <f>[4]Sheet1!K27</f>
        <v>3529.2826821684371</v>
      </c>
      <c r="G32" s="217">
        <f>[4]Sheet1!M27</f>
        <v>4491.9324055802772</v>
      </c>
      <c r="H32" s="56"/>
      <c r="I32" s="57"/>
      <c r="J32" s="56"/>
      <c r="K32" s="57"/>
      <c r="L32" s="56"/>
      <c r="M32" s="57"/>
      <c r="N32" s="56"/>
      <c r="O32" s="57"/>
      <c r="P32" s="56"/>
      <c r="Q32" s="57"/>
      <c r="R32" s="56"/>
      <c r="S32" s="57"/>
      <c r="V32" s="46"/>
      <c r="X32" s="46"/>
      <c r="Z32" s="46"/>
      <c r="AB32" s="46"/>
      <c r="AD32" s="46"/>
      <c r="AF32" s="46"/>
      <c r="AH32" s="46"/>
      <c r="AJ32" s="46"/>
      <c r="AL32" s="46"/>
    </row>
    <row r="33" spans="1:38" s="23" customFormat="1">
      <c r="A33" s="55" t="s">
        <v>121</v>
      </c>
      <c r="B33" s="217">
        <f>[4]Sheet1!C28</f>
        <v>4346.2118496451967</v>
      </c>
      <c r="C33" s="217">
        <f>[4]Sheet1!E28</f>
        <v>7006.5148864682069</v>
      </c>
      <c r="D33" s="217">
        <f>[4]Sheet1!G28</f>
        <v>13616.90211867393</v>
      </c>
      <c r="E33" s="217">
        <f>[4]Sheet1!I28</f>
        <v>4805.6762302065499</v>
      </c>
      <c r="F33" s="217">
        <f>[4]Sheet1!K28</f>
        <v>2865.6901342795777</v>
      </c>
      <c r="G33" s="217">
        <f>[4]Sheet1!M28</f>
        <v>3561.7892198078357</v>
      </c>
      <c r="H33" s="56"/>
      <c r="I33" s="57"/>
      <c r="J33" s="56"/>
      <c r="K33" s="57"/>
      <c r="L33" s="56"/>
      <c r="M33" s="57"/>
      <c r="N33" s="56"/>
      <c r="O33" s="57"/>
      <c r="P33" s="56"/>
      <c r="Q33" s="57"/>
      <c r="R33" s="56"/>
      <c r="S33" s="57"/>
      <c r="V33" s="46"/>
      <c r="X33" s="46"/>
      <c r="Z33" s="46"/>
      <c r="AB33" s="46"/>
      <c r="AD33" s="46"/>
      <c r="AF33" s="46"/>
      <c r="AH33" s="46"/>
      <c r="AJ33" s="46"/>
      <c r="AL33" s="46"/>
    </row>
    <row r="34" spans="1:38" s="23" customFormat="1">
      <c r="A34" s="56"/>
      <c r="B34" s="107"/>
      <c r="C34" s="107"/>
      <c r="D34" s="107"/>
      <c r="E34" s="107"/>
      <c r="F34" s="107"/>
      <c r="G34" s="107"/>
      <c r="H34" s="26"/>
      <c r="I34" s="57"/>
      <c r="J34" s="26"/>
      <c r="K34" s="57"/>
      <c r="L34" s="26"/>
      <c r="M34" s="57"/>
      <c r="N34" s="26"/>
      <c r="O34" s="57"/>
      <c r="P34" s="26"/>
      <c r="Q34" s="57"/>
      <c r="R34" s="26"/>
      <c r="S34" s="57"/>
      <c r="V34" s="46"/>
      <c r="X34" s="46"/>
      <c r="Z34" s="46"/>
      <c r="AB34" s="46"/>
      <c r="AD34" s="46"/>
      <c r="AF34" s="46"/>
      <c r="AH34" s="46"/>
      <c r="AJ34" s="46"/>
      <c r="AL34" s="46"/>
    </row>
    <row r="35" spans="1:38" s="23" customFormat="1">
      <c r="A35" s="54" t="s">
        <v>15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V35" s="46"/>
      <c r="X35" s="46"/>
      <c r="Z35" s="46"/>
      <c r="AB35" s="46"/>
      <c r="AD35" s="46"/>
      <c r="AF35" s="46"/>
      <c r="AH35" s="46"/>
      <c r="AJ35" s="46"/>
      <c r="AL35" s="46"/>
    </row>
    <row r="36" spans="1:38" s="23" customFormat="1">
      <c r="A36" s="55" t="s">
        <v>3</v>
      </c>
      <c r="B36" s="217">
        <f>[4]Sheet1!C30</f>
        <v>5375.2723078358486</v>
      </c>
      <c r="C36" s="217">
        <f>[4]Sheet1!E30</f>
        <v>6186.901298939586</v>
      </c>
      <c r="D36" s="217">
        <f>[4]Sheet1!G30</f>
        <v>12119.113937856422</v>
      </c>
      <c r="E36" s="217">
        <f>[4]Sheet1!I30</f>
        <v>5644.7691720145158</v>
      </c>
      <c r="F36" s="217">
        <f>[4]Sheet1!K30</f>
        <v>5360.8642960708576</v>
      </c>
      <c r="G36" s="217">
        <f>[4]Sheet1!M30</f>
        <v>4234.3706058036014</v>
      </c>
      <c r="H36" s="56"/>
      <c r="I36" s="57"/>
      <c r="J36" s="56"/>
      <c r="K36" s="57"/>
      <c r="L36" s="56"/>
      <c r="M36" s="57"/>
      <c r="N36" s="56"/>
      <c r="O36" s="57"/>
      <c r="P36" s="56"/>
      <c r="Q36" s="57"/>
      <c r="R36" s="56"/>
      <c r="S36" s="57"/>
      <c r="V36" s="46"/>
      <c r="X36" s="46"/>
      <c r="Z36" s="46"/>
      <c r="AB36" s="46"/>
      <c r="AD36" s="46"/>
      <c r="AF36" s="46"/>
      <c r="AH36" s="46"/>
      <c r="AJ36" s="46"/>
      <c r="AL36" s="46"/>
    </row>
    <row r="37" spans="1:38" s="23" customFormat="1">
      <c r="A37" s="55" t="s">
        <v>4</v>
      </c>
      <c r="B37" s="217">
        <f>[4]Sheet1!C31</f>
        <v>5117.6861138376416</v>
      </c>
      <c r="C37" s="217">
        <f>[4]Sheet1!E31</f>
        <v>7308.9206020378742</v>
      </c>
      <c r="D37" s="217">
        <f>[4]Sheet1!G31</f>
        <v>12268.082373806647</v>
      </c>
      <c r="E37" s="217">
        <f>[4]Sheet1!I31</f>
        <v>6864.3494179796644</v>
      </c>
      <c r="F37" s="217">
        <f>[4]Sheet1!K31</f>
        <v>2812.1855077309674</v>
      </c>
      <c r="G37" s="217">
        <f>[4]Sheet1!M31</f>
        <v>2870.2792639770219</v>
      </c>
      <c r="H37" s="56"/>
      <c r="I37" s="57"/>
      <c r="J37" s="56"/>
      <c r="K37" s="57"/>
      <c r="L37" s="56"/>
      <c r="M37" s="57"/>
      <c r="N37" s="56"/>
      <c r="O37" s="57"/>
      <c r="P37" s="56"/>
      <c r="Q37" s="57"/>
      <c r="R37" s="56"/>
      <c r="S37" s="57"/>
      <c r="V37" s="46"/>
      <c r="X37" s="46"/>
      <c r="Z37" s="46"/>
      <c r="AB37" s="46"/>
      <c r="AD37" s="46"/>
      <c r="AF37" s="46"/>
      <c r="AH37" s="46"/>
      <c r="AJ37" s="46"/>
      <c r="AL37" s="46"/>
    </row>
    <row r="38" spans="1:38" s="23" customFormat="1">
      <c r="A38" s="59"/>
      <c r="H38" s="26"/>
      <c r="I38" s="57"/>
      <c r="J38" s="26"/>
      <c r="K38" s="57"/>
      <c r="L38" s="26"/>
      <c r="M38" s="57"/>
      <c r="N38" s="26"/>
      <c r="O38" s="57"/>
      <c r="P38" s="26"/>
      <c r="Q38" s="57"/>
      <c r="R38" s="26"/>
      <c r="S38" s="57"/>
      <c r="V38" s="46"/>
      <c r="X38" s="46"/>
      <c r="Z38" s="46"/>
      <c r="AB38" s="46"/>
      <c r="AD38" s="46"/>
      <c r="AF38" s="46"/>
      <c r="AH38" s="46"/>
      <c r="AJ38" s="46"/>
      <c r="AL38" s="46"/>
    </row>
    <row r="39" spans="1:38" s="23" customFormat="1">
      <c r="A39" s="54" t="s">
        <v>134</v>
      </c>
      <c r="B39" s="105"/>
      <c r="C39" s="105"/>
      <c r="D39" s="105"/>
      <c r="E39" s="105"/>
      <c r="F39" s="105"/>
      <c r="G39" s="105"/>
      <c r="H39" s="76"/>
      <c r="I39" s="27"/>
      <c r="J39" s="76"/>
      <c r="K39" s="27"/>
      <c r="L39" s="76"/>
      <c r="M39" s="27"/>
      <c r="N39" s="76"/>
      <c r="O39" s="27"/>
      <c r="P39" s="76"/>
      <c r="Q39" s="27"/>
      <c r="R39" s="76"/>
      <c r="S39" s="27"/>
      <c r="V39" s="46"/>
      <c r="X39" s="46"/>
      <c r="Z39" s="46"/>
      <c r="AB39" s="46"/>
      <c r="AD39" s="46"/>
      <c r="AF39" s="46"/>
      <c r="AH39" s="46"/>
      <c r="AJ39" s="46"/>
      <c r="AL39" s="46"/>
    </row>
    <row r="40" spans="1:38" s="23" customFormat="1">
      <c r="A40" s="60" t="s">
        <v>126</v>
      </c>
      <c r="B40" s="217">
        <f>[4]Sheet1!C32</f>
        <v>2152.0907092480802</v>
      </c>
      <c r="C40" s="217">
        <f>[4]Sheet1!E32</f>
        <v>2562.8934814328377</v>
      </c>
      <c r="D40" s="217">
        <f>[4]Sheet1!G32</f>
        <v>0</v>
      </c>
      <c r="E40" s="217">
        <f>[4]Sheet1!I32</f>
        <v>2534.3442217092602</v>
      </c>
      <c r="F40" s="217">
        <f>[4]Sheet1!K32</f>
        <v>2706.6612284398807</v>
      </c>
      <c r="G40" s="217">
        <f>[4]Sheet1!M32</f>
        <v>1926.3562845436661</v>
      </c>
      <c r="H40" s="56"/>
      <c r="I40" s="57"/>
      <c r="J40" s="56"/>
      <c r="K40" s="57"/>
      <c r="L40" s="56"/>
      <c r="M40" s="57"/>
      <c r="N40" s="56"/>
      <c r="O40" s="57"/>
      <c r="P40" s="56"/>
      <c r="Q40" s="57"/>
      <c r="R40" s="56"/>
      <c r="S40" s="57"/>
      <c r="V40" s="46"/>
      <c r="X40" s="46"/>
      <c r="Z40" s="46"/>
      <c r="AB40" s="46"/>
      <c r="AD40" s="46"/>
      <c r="AF40" s="46"/>
      <c r="AH40" s="46"/>
      <c r="AJ40" s="46"/>
      <c r="AL40" s="46"/>
    </row>
    <row r="41" spans="1:38" s="23" customFormat="1">
      <c r="A41" s="61" t="s">
        <v>136</v>
      </c>
      <c r="B41" s="217">
        <f>[4]Sheet1!C33</f>
        <v>1592.7131888234567</v>
      </c>
      <c r="C41" s="217">
        <f>[4]Sheet1!E33</f>
        <v>1824.9037590845701</v>
      </c>
      <c r="D41" s="217">
        <f>[4]Sheet1!G33</f>
        <v>0</v>
      </c>
      <c r="E41" s="217">
        <f>[4]Sheet1!I33</f>
        <v>1791.4547819532318</v>
      </c>
      <c r="F41" s="217">
        <f>[4]Sheet1!K33</f>
        <v>2095.7331035177772</v>
      </c>
      <c r="G41" s="217">
        <f>[4]Sheet1!M33</f>
        <v>1511.9023268164055</v>
      </c>
      <c r="H41" s="56"/>
      <c r="I41" s="57"/>
      <c r="J41" s="56"/>
      <c r="K41" s="57"/>
      <c r="L41" s="56"/>
      <c r="M41" s="57"/>
      <c r="N41" s="56"/>
      <c r="O41" s="57"/>
      <c r="P41" s="56"/>
      <c r="Q41" s="57"/>
      <c r="R41" s="56"/>
      <c r="S41" s="57"/>
      <c r="V41" s="46"/>
      <c r="X41" s="46"/>
      <c r="Z41" s="46"/>
      <c r="AB41" s="46"/>
      <c r="AD41" s="46"/>
      <c r="AF41" s="46"/>
      <c r="AH41" s="46"/>
      <c r="AJ41" s="46"/>
      <c r="AL41" s="46"/>
    </row>
    <row r="42" spans="1:38" s="23" customFormat="1">
      <c r="A42" s="61" t="s">
        <v>137</v>
      </c>
      <c r="B42" s="217">
        <f>[4]Sheet1!C34</f>
        <v>2608.0177249287799</v>
      </c>
      <c r="C42" s="217">
        <f>[4]Sheet1!E34</f>
        <v>2919.1706494876121</v>
      </c>
      <c r="D42" s="217">
        <f>[4]Sheet1!G34</f>
        <v>0</v>
      </c>
      <c r="E42" s="217">
        <f>[4]Sheet1!I34</f>
        <v>2929.1020492772313</v>
      </c>
      <c r="F42" s="217">
        <f>[4]Sheet1!K34</f>
        <v>2878.0436783218456</v>
      </c>
      <c r="G42" s="217">
        <f>[4]Sheet1!M34</f>
        <v>2368.476741479451</v>
      </c>
      <c r="H42" s="56"/>
      <c r="I42" s="57"/>
      <c r="J42" s="56"/>
      <c r="K42" s="57"/>
      <c r="L42" s="56"/>
      <c r="M42" s="57"/>
      <c r="N42" s="56"/>
      <c r="O42" s="57"/>
      <c r="P42" s="56"/>
      <c r="Q42" s="57"/>
      <c r="R42" s="56"/>
      <c r="S42" s="57"/>
      <c r="V42" s="46"/>
      <c r="X42" s="46"/>
      <c r="Z42" s="46"/>
      <c r="AB42" s="46"/>
      <c r="AD42" s="46"/>
      <c r="AF42" s="46"/>
      <c r="AH42" s="46"/>
      <c r="AJ42" s="46"/>
      <c r="AL42" s="46"/>
    </row>
    <row r="43" spans="1:38" s="23" customFormat="1">
      <c r="A43" s="61" t="s">
        <v>138</v>
      </c>
      <c r="B43" s="217">
        <f>[4]Sheet1!C35</f>
        <v>1646.2546826441376</v>
      </c>
      <c r="C43" s="217">
        <f>[4]Sheet1!E35</f>
        <v>1865.7000367183277</v>
      </c>
      <c r="D43" s="217">
        <f>[4]Sheet1!G35</f>
        <v>0</v>
      </c>
      <c r="E43" s="217">
        <f>[4]Sheet1!I35</f>
        <v>1909.51641988147</v>
      </c>
      <c r="F43" s="217">
        <f>[4]Sheet1!K35</f>
        <v>1150</v>
      </c>
      <c r="G43" s="217">
        <f>[4]Sheet1!M35</f>
        <v>1577.0527635321944</v>
      </c>
      <c r="H43" s="56"/>
      <c r="I43" s="57"/>
      <c r="J43" s="56"/>
      <c r="K43" s="57"/>
      <c r="L43" s="56"/>
      <c r="M43" s="57"/>
      <c r="N43" s="56"/>
      <c r="O43" s="57"/>
      <c r="P43" s="56"/>
      <c r="Q43" s="57"/>
      <c r="R43" s="56"/>
      <c r="S43" s="57"/>
      <c r="V43" s="46"/>
      <c r="X43" s="46"/>
      <c r="Z43" s="46"/>
      <c r="AB43" s="46"/>
      <c r="AD43" s="46"/>
      <c r="AF43" s="46"/>
      <c r="AH43" s="46"/>
      <c r="AJ43" s="46"/>
      <c r="AL43" s="46"/>
    </row>
    <row r="44" spans="1:38" s="23" customFormat="1">
      <c r="A44" s="60" t="s">
        <v>127</v>
      </c>
      <c r="B44" s="217">
        <f>[4]Sheet1!C36</f>
        <v>8967.1607976891573</v>
      </c>
      <c r="C44" s="217">
        <f>[4]Sheet1!E36</f>
        <v>8552.5283515831197</v>
      </c>
      <c r="D44" s="217">
        <f>[4]Sheet1!G36</f>
        <v>0</v>
      </c>
      <c r="E44" s="217">
        <f>[4]Sheet1!I36</f>
        <v>8554.6589157095186</v>
      </c>
      <c r="F44" s="217">
        <f>[4]Sheet1!K36</f>
        <v>8540.172579507569</v>
      </c>
      <c r="G44" s="217">
        <f>[4]Sheet1!M36</f>
        <v>9079.264080915691</v>
      </c>
      <c r="H44" s="56"/>
      <c r="I44" s="57"/>
      <c r="J44" s="56"/>
      <c r="K44" s="57"/>
      <c r="L44" s="56"/>
      <c r="M44" s="57"/>
      <c r="N44" s="56"/>
      <c r="O44" s="57"/>
      <c r="P44" s="56"/>
      <c r="Q44" s="57"/>
      <c r="R44" s="56"/>
      <c r="S44" s="57"/>
      <c r="V44" s="46"/>
      <c r="X44" s="46"/>
      <c r="Z44" s="46"/>
      <c r="AB44" s="46"/>
      <c r="AD44" s="46"/>
      <c r="AF44" s="46"/>
      <c r="AH44" s="46"/>
      <c r="AJ44" s="46"/>
      <c r="AL44" s="46"/>
    </row>
    <row r="45" spans="1:38" s="23" customFormat="1">
      <c r="A45" s="60" t="s">
        <v>128</v>
      </c>
      <c r="B45" s="217">
        <f>[4]Sheet1!C37</f>
        <v>16432.452746626786</v>
      </c>
      <c r="C45" s="217">
        <f>[4]Sheet1!E37</f>
        <v>16235.734630124665</v>
      </c>
      <c r="D45" s="217">
        <f>[4]Sheet1!G37</f>
        <v>0</v>
      </c>
      <c r="E45" s="217">
        <f>[4]Sheet1!I37</f>
        <v>16235.734630124665</v>
      </c>
      <c r="F45" s="217">
        <f>[4]Sheet1!K37</f>
        <v>0</v>
      </c>
      <c r="G45" s="217">
        <f>[4]Sheet1!M37</f>
        <v>16450.185581523998</v>
      </c>
      <c r="H45" s="56"/>
      <c r="I45" s="57"/>
      <c r="J45" s="56"/>
      <c r="K45" s="57"/>
      <c r="L45" s="56"/>
      <c r="M45" s="57"/>
      <c r="N45" s="56"/>
      <c r="O45" s="57"/>
      <c r="P45" s="56"/>
      <c r="Q45" s="57"/>
      <c r="R45" s="56"/>
      <c r="S45" s="57"/>
      <c r="V45" s="46"/>
      <c r="X45" s="46"/>
      <c r="Z45" s="46"/>
      <c r="AB45" s="46"/>
      <c r="AD45" s="46"/>
      <c r="AF45" s="46"/>
      <c r="AH45" s="46"/>
      <c r="AJ45" s="46"/>
      <c r="AL45" s="46"/>
    </row>
    <row r="46" spans="1:38" s="23" customFormat="1">
      <c r="A46" s="60" t="s">
        <v>129</v>
      </c>
      <c r="B46" s="217">
        <f>[4]Sheet1!C38</f>
        <v>22573.191109920546</v>
      </c>
      <c r="C46" s="217">
        <f>[4]Sheet1!E38</f>
        <v>24125.572483057869</v>
      </c>
      <c r="D46" s="217">
        <f>[4]Sheet1!G38</f>
        <v>0</v>
      </c>
      <c r="E46" s="217">
        <f>[4]Sheet1!I38</f>
        <v>24125.572483057869</v>
      </c>
      <c r="F46" s="217">
        <f>[4]Sheet1!K38</f>
        <v>0</v>
      </c>
      <c r="G46" s="217">
        <f>[4]Sheet1!M38</f>
        <v>22440.718043541383</v>
      </c>
      <c r="H46" s="56"/>
      <c r="I46" s="57"/>
      <c r="J46" s="56"/>
      <c r="K46" s="57"/>
      <c r="L46" s="56"/>
      <c r="M46" s="57"/>
      <c r="N46" s="56"/>
      <c r="O46" s="57"/>
      <c r="P46" s="56"/>
      <c r="Q46" s="57"/>
      <c r="R46" s="56"/>
      <c r="S46" s="57"/>
      <c r="V46" s="46"/>
      <c r="X46" s="46"/>
      <c r="Z46" s="46"/>
      <c r="AB46" s="46"/>
      <c r="AD46" s="46"/>
      <c r="AF46" s="46"/>
      <c r="AH46" s="46"/>
      <c r="AJ46" s="46"/>
      <c r="AL46" s="46"/>
    </row>
    <row r="47" spans="1:38" s="23" customFormat="1">
      <c r="A47" s="60" t="s">
        <v>130</v>
      </c>
      <c r="B47" s="217">
        <f>[4]Sheet1!C39</f>
        <v>41822.96603804062</v>
      </c>
      <c r="C47" s="217">
        <f>[4]Sheet1!E39</f>
        <v>181000</v>
      </c>
      <c r="D47" s="217">
        <f>[4]Sheet1!G39</f>
        <v>0</v>
      </c>
      <c r="E47" s="217">
        <f>[4]Sheet1!I39</f>
        <v>181000</v>
      </c>
      <c r="F47" s="217">
        <f>[4]Sheet1!K39</f>
        <v>0</v>
      </c>
      <c r="G47" s="217">
        <f>[4]Sheet1!M39</f>
        <v>39145.77310318825</v>
      </c>
      <c r="H47" s="56"/>
      <c r="I47" s="57"/>
      <c r="J47" s="56"/>
      <c r="K47" s="57"/>
      <c r="L47" s="56"/>
      <c r="M47" s="57"/>
      <c r="N47" s="56"/>
      <c r="O47" s="57"/>
      <c r="P47" s="56"/>
      <c r="Q47" s="57"/>
      <c r="R47" s="56"/>
      <c r="S47" s="57"/>
      <c r="V47" s="46"/>
      <c r="X47" s="46"/>
      <c r="Z47" s="46"/>
      <c r="AB47" s="46"/>
      <c r="AD47" s="46"/>
      <c r="AF47" s="46"/>
      <c r="AH47" s="46"/>
      <c r="AJ47" s="46"/>
      <c r="AL47" s="46"/>
    </row>
    <row r="48" spans="1:38" s="23" customFormat="1">
      <c r="A48" s="56"/>
      <c r="I48" s="46"/>
      <c r="K48" s="46"/>
      <c r="M48" s="46"/>
      <c r="O48" s="46"/>
      <c r="Q48" s="46"/>
      <c r="S48" s="46"/>
      <c r="V48" s="46"/>
      <c r="X48" s="46"/>
      <c r="Z48" s="46"/>
      <c r="AB48" s="46"/>
      <c r="AD48" s="46"/>
      <c r="AF48" s="46"/>
      <c r="AH48" s="46"/>
      <c r="AJ48" s="46"/>
      <c r="AL48" s="46"/>
    </row>
    <row r="49" spans="1:38" s="23" customFormat="1">
      <c r="A49" s="54" t="s">
        <v>16</v>
      </c>
      <c r="B49" s="105"/>
      <c r="C49" s="105"/>
      <c r="D49" s="105"/>
      <c r="E49" s="105"/>
      <c r="F49" s="105"/>
      <c r="G49" s="105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V49" s="46"/>
      <c r="X49" s="46"/>
      <c r="Z49" s="46"/>
      <c r="AB49" s="46"/>
      <c r="AD49" s="46"/>
      <c r="AF49" s="46"/>
      <c r="AH49" s="46"/>
      <c r="AJ49" s="46"/>
      <c r="AL49" s="46"/>
    </row>
    <row r="50" spans="1:38" s="23" customFormat="1">
      <c r="A50" s="60" t="s">
        <v>46</v>
      </c>
      <c r="B50" s="217">
        <f>[4]Sheet1!C40</f>
        <v>2204.1892367659098</v>
      </c>
      <c r="C50" s="217">
        <f>[4]Sheet1!E40</f>
        <v>2522.7852291728659</v>
      </c>
      <c r="D50" s="217">
        <f>[4]Sheet1!G40</f>
        <v>0</v>
      </c>
      <c r="E50" s="217">
        <f>[4]Sheet1!I40</f>
        <v>2522.7852291728659</v>
      </c>
      <c r="F50" s="217">
        <f>[4]Sheet1!K40</f>
        <v>0</v>
      </c>
      <c r="G50" s="217">
        <f>[4]Sheet1!M40</f>
        <v>1982.1548159006306</v>
      </c>
      <c r="H50" s="56"/>
      <c r="I50" s="57"/>
      <c r="J50" s="56"/>
      <c r="K50" s="57"/>
      <c r="L50" s="56"/>
      <c r="M50" s="57"/>
      <c r="N50" s="56"/>
      <c r="O50" s="57"/>
      <c r="P50" s="56"/>
      <c r="Q50" s="57"/>
      <c r="R50" s="56"/>
      <c r="S50" s="57"/>
      <c r="V50" s="46"/>
      <c r="X50" s="46"/>
      <c r="Z50" s="46"/>
      <c r="AB50" s="46"/>
      <c r="AD50" s="46"/>
      <c r="AF50" s="46"/>
      <c r="AH50" s="46"/>
      <c r="AJ50" s="46"/>
      <c r="AL50" s="46"/>
    </row>
    <row r="51" spans="1:38" s="23" customFormat="1">
      <c r="A51" s="60" t="s">
        <v>47</v>
      </c>
      <c r="B51" s="217">
        <f>[4]Sheet1!C41</f>
        <v>5074.2213351444707</v>
      </c>
      <c r="C51" s="217">
        <f>[4]Sheet1!E41</f>
        <v>6579.4045749394591</v>
      </c>
      <c r="D51" s="217">
        <f>[4]Sheet1!G41</f>
        <v>8500</v>
      </c>
      <c r="E51" s="217">
        <f>[4]Sheet1!I41</f>
        <v>6577.8832553300999</v>
      </c>
      <c r="F51" s="217">
        <f>[4]Sheet1!K41</f>
        <v>0</v>
      </c>
      <c r="G51" s="217">
        <f>[4]Sheet1!M41</f>
        <v>2768.2582059745469</v>
      </c>
      <c r="H51" s="56"/>
      <c r="I51" s="57"/>
      <c r="J51" s="56"/>
      <c r="K51" s="57"/>
      <c r="L51" s="56"/>
      <c r="M51" s="57"/>
      <c r="N51" s="56"/>
      <c r="O51" s="57"/>
      <c r="P51" s="56"/>
      <c r="Q51" s="57"/>
      <c r="R51" s="56"/>
      <c r="S51" s="57"/>
      <c r="V51" s="46"/>
      <c r="X51" s="46"/>
      <c r="Z51" s="46"/>
      <c r="AB51" s="46"/>
      <c r="AD51" s="46"/>
      <c r="AF51" s="46"/>
      <c r="AH51" s="46"/>
      <c r="AJ51" s="46"/>
      <c r="AL51" s="46"/>
    </row>
    <row r="52" spans="1:38" s="23" customFormat="1">
      <c r="A52" s="60" t="s">
        <v>68</v>
      </c>
      <c r="B52" s="217">
        <f>[4]Sheet1!C42</f>
        <v>6737.1438361492292</v>
      </c>
      <c r="C52" s="217">
        <f>[4]Sheet1!E42</f>
        <v>7825.2419199558972</v>
      </c>
      <c r="D52" s="217">
        <f>[4]Sheet1!G42</f>
        <v>12208.697704557189</v>
      </c>
      <c r="E52" s="217">
        <f>[4]Sheet1!I42</f>
        <v>7252.0580939652946</v>
      </c>
      <c r="F52" s="217">
        <f>[4]Sheet1!K42</f>
        <v>3016.8876306044581</v>
      </c>
      <c r="G52" s="217">
        <f>[4]Sheet1!M42</f>
        <v>5061.1983773656948</v>
      </c>
      <c r="H52" s="56"/>
      <c r="I52" s="57"/>
      <c r="J52" s="56"/>
      <c r="K52" s="57"/>
      <c r="L52" s="56"/>
      <c r="M52" s="57"/>
      <c r="N52" s="56"/>
      <c r="O52" s="57"/>
      <c r="P52" s="56"/>
      <c r="Q52" s="57"/>
      <c r="R52" s="56"/>
      <c r="S52" s="57"/>
      <c r="V52" s="46"/>
      <c r="X52" s="46"/>
      <c r="Z52" s="46"/>
      <c r="AB52" s="46"/>
      <c r="AD52" s="46"/>
      <c r="AF52" s="46"/>
      <c r="AH52" s="46"/>
      <c r="AJ52" s="46"/>
      <c r="AL52" s="46"/>
    </row>
    <row r="53" spans="1:38" s="23" customFormat="1">
      <c r="A53" s="60" t="s">
        <v>64</v>
      </c>
      <c r="B53" s="217">
        <f>[4]Sheet1!C43</f>
        <v>2697.5758278577068</v>
      </c>
      <c r="C53" s="217">
        <f>[4]Sheet1!E43</f>
        <v>4050</v>
      </c>
      <c r="D53" s="217">
        <f>[4]Sheet1!G43</f>
        <v>0</v>
      </c>
      <c r="E53" s="217">
        <f>[4]Sheet1!I43</f>
        <v>4050</v>
      </c>
      <c r="F53" s="217">
        <f>[4]Sheet1!K43</f>
        <v>0</v>
      </c>
      <c r="G53" s="217">
        <f>[4]Sheet1!M43</f>
        <v>2369.7096056275846</v>
      </c>
      <c r="H53" s="56"/>
      <c r="I53" s="57"/>
      <c r="J53" s="56"/>
      <c r="K53" s="57"/>
      <c r="L53" s="56"/>
      <c r="M53" s="57"/>
      <c r="N53" s="56"/>
      <c r="O53" s="57"/>
      <c r="P53" s="56"/>
      <c r="Q53" s="57"/>
      <c r="R53" s="56"/>
      <c r="S53" s="57"/>
      <c r="V53" s="46"/>
      <c r="X53" s="46"/>
      <c r="Z53" s="46"/>
      <c r="AB53" s="46"/>
      <c r="AD53" s="46"/>
      <c r="AF53" s="46"/>
      <c r="AH53" s="46"/>
      <c r="AJ53" s="46"/>
      <c r="AL53" s="46"/>
    </row>
    <row r="54" spans="1:38">
      <c r="A54" s="197"/>
      <c r="B54" s="196"/>
      <c r="C54" s="196"/>
      <c r="D54" s="196"/>
      <c r="E54" s="196"/>
      <c r="F54" s="196"/>
      <c r="G54" s="196"/>
    </row>
    <row r="55" spans="1:38">
      <c r="A55" s="14" t="str">
        <f>'C01'!$A$46</f>
        <v>Fuente: Instituto Nacional de Estadística (INE). Encuesta Permanente de Hogares de Propósitos Múltiples, Junio 2014.</v>
      </c>
    </row>
    <row r="56" spans="1:38">
      <c r="A56" s="14" t="str">
        <f>'C02'!$A$46</f>
        <v>(Promedio de salarios mínimos por rama)</v>
      </c>
    </row>
    <row r="57" spans="1:38">
      <c r="A57" s="14" t="s">
        <v>135</v>
      </c>
      <c r="M57" s="12"/>
    </row>
    <row r="58" spans="1:38">
      <c r="A58" s="14"/>
      <c r="M58" s="12"/>
    </row>
    <row r="59" spans="1:38">
      <c r="A59" s="261" t="s">
        <v>104</v>
      </c>
      <c r="B59" s="261"/>
      <c r="C59" s="261"/>
      <c r="D59" s="261"/>
      <c r="E59" s="261"/>
      <c r="F59" s="261"/>
      <c r="G59" s="261"/>
    </row>
    <row r="60" spans="1:38">
      <c r="A60" s="261" t="s">
        <v>105</v>
      </c>
      <c r="B60" s="261"/>
      <c r="C60" s="261"/>
      <c r="D60" s="261"/>
      <c r="E60" s="261"/>
      <c r="F60" s="261"/>
      <c r="G60" s="261"/>
    </row>
    <row r="61" spans="1:38">
      <c r="A61" s="261" t="s">
        <v>112</v>
      </c>
      <c r="B61" s="261"/>
      <c r="C61" s="261"/>
      <c r="D61" s="261"/>
      <c r="E61" s="261"/>
      <c r="F61" s="261"/>
      <c r="G61" s="261"/>
    </row>
    <row r="62" spans="1:38">
      <c r="A62" s="134" t="s">
        <v>21</v>
      </c>
      <c r="B62" s="12"/>
      <c r="C62" s="12"/>
      <c r="D62" s="12"/>
      <c r="E62" s="12"/>
      <c r="F62" s="12"/>
      <c r="G62" s="12"/>
    </row>
    <row r="63" spans="1:38">
      <c r="A63" s="266" t="s">
        <v>39</v>
      </c>
      <c r="B63" s="264" t="s">
        <v>33</v>
      </c>
      <c r="C63" s="264"/>
      <c r="D63" s="264"/>
      <c r="E63" s="264"/>
      <c r="F63" s="264"/>
      <c r="G63" s="264"/>
    </row>
    <row r="64" spans="1:38">
      <c r="A64" s="262"/>
      <c r="B64" s="262" t="s">
        <v>33</v>
      </c>
      <c r="C64" s="264" t="s">
        <v>8</v>
      </c>
      <c r="D64" s="264"/>
      <c r="E64" s="264"/>
      <c r="F64" s="264"/>
      <c r="G64" s="262" t="s">
        <v>1</v>
      </c>
    </row>
    <row r="65" spans="1:8">
      <c r="A65" s="265"/>
      <c r="B65" s="265"/>
      <c r="C65" s="28" t="s">
        <v>11</v>
      </c>
      <c r="D65" s="203" t="s">
        <v>140</v>
      </c>
      <c r="E65" s="28" t="s">
        <v>12</v>
      </c>
      <c r="F65" s="215" t="s">
        <v>141</v>
      </c>
      <c r="G65" s="265"/>
    </row>
    <row r="66" spans="1:8">
      <c r="A66" s="138"/>
      <c r="B66" s="138"/>
      <c r="C66" s="138"/>
      <c r="D66" s="139"/>
      <c r="E66" s="136"/>
      <c r="F66" s="216"/>
      <c r="G66" s="136"/>
    </row>
    <row r="67" spans="1:8">
      <c r="A67" s="31" t="s">
        <v>89</v>
      </c>
      <c r="B67" s="96">
        <f t="shared" ref="B67:G67" si="0">B8</f>
        <v>5277.1875395153638</v>
      </c>
      <c r="C67" s="96">
        <f t="shared" si="0"/>
        <v>6576.9459528921871</v>
      </c>
      <c r="D67" s="97">
        <f t="shared" si="0"/>
        <v>12204.599004187188</v>
      </c>
      <c r="E67" s="96">
        <f t="shared" si="0"/>
        <v>5967.7992495748695</v>
      </c>
      <c r="F67" s="205">
        <f t="shared" si="0"/>
        <v>3016.8876306044581</v>
      </c>
      <c r="G67" s="96">
        <f t="shared" si="0"/>
        <v>3658.6233055979751</v>
      </c>
    </row>
    <row r="68" spans="1:8">
      <c r="A68" s="4"/>
      <c r="B68" s="205"/>
      <c r="C68" s="205"/>
      <c r="D68" s="206"/>
      <c r="E68" s="92"/>
      <c r="F68" s="92"/>
      <c r="G68" s="92"/>
      <c r="H68" s="122"/>
    </row>
    <row r="69" spans="1:8">
      <c r="A69" s="17" t="s">
        <v>22</v>
      </c>
      <c r="B69" s="205"/>
      <c r="C69" s="205"/>
      <c r="D69" s="92"/>
      <c r="E69" s="205"/>
      <c r="F69" s="205"/>
      <c r="G69" s="205"/>
      <c r="H69" s="122"/>
    </row>
    <row r="70" spans="1:8">
      <c r="A70" s="109" t="s">
        <v>73</v>
      </c>
      <c r="B70" s="217">
        <f>[4]Sheet1!C44</f>
        <v>2195.588063083921</v>
      </c>
      <c r="C70" s="217">
        <f>[4]Sheet1!E44</f>
        <v>2507.4403484406475</v>
      </c>
      <c r="D70" s="217">
        <f>[4]Sheet1!G44</f>
        <v>0</v>
      </c>
      <c r="E70" s="217">
        <f>[4]Sheet1!I44</f>
        <v>2507.4403484406475</v>
      </c>
      <c r="F70" s="217">
        <f>[4]Sheet1!K44</f>
        <v>0</v>
      </c>
      <c r="G70" s="217">
        <f>[4]Sheet1!M44</f>
        <v>1978.4968736313028</v>
      </c>
      <c r="H70" s="122"/>
    </row>
    <row r="71" spans="1:8">
      <c r="A71" s="109" t="s">
        <v>91</v>
      </c>
      <c r="B71" s="217">
        <f>[4]Sheet1!C45</f>
        <v>2817.4004668294401</v>
      </c>
      <c r="C71" s="217">
        <f>[4]Sheet1!E45</f>
        <v>3566.9003754927144</v>
      </c>
      <c r="D71" s="217">
        <f>[4]Sheet1!G45</f>
        <v>0</v>
      </c>
      <c r="E71" s="217">
        <f>[4]Sheet1!I45</f>
        <v>3566.9003754927144</v>
      </c>
      <c r="F71" s="217">
        <f>[4]Sheet1!K45</f>
        <v>0</v>
      </c>
      <c r="G71" s="217">
        <f>[4]Sheet1!M45</f>
        <v>2251.9151988399271</v>
      </c>
      <c r="H71" s="122"/>
    </row>
    <row r="72" spans="1:8">
      <c r="A72" s="109" t="s">
        <v>74</v>
      </c>
      <c r="B72" s="217">
        <f>[4]Sheet1!C46</f>
        <v>5074.2213351444707</v>
      </c>
      <c r="C72" s="217">
        <f>[4]Sheet1!E46</f>
        <v>6579.4045749394591</v>
      </c>
      <c r="D72" s="217">
        <f>[4]Sheet1!G46</f>
        <v>8500</v>
      </c>
      <c r="E72" s="217">
        <f>[4]Sheet1!I46</f>
        <v>6577.8832553300999</v>
      </c>
      <c r="F72" s="217">
        <f>[4]Sheet1!K46</f>
        <v>0</v>
      </c>
      <c r="G72" s="217">
        <f>[4]Sheet1!M46</f>
        <v>2768.2582059745469</v>
      </c>
      <c r="H72" s="122"/>
    </row>
    <row r="73" spans="1:8">
      <c r="A73" s="109" t="s">
        <v>75</v>
      </c>
      <c r="B73" s="217">
        <f>[4]Sheet1!C47</f>
        <v>13224.782535235545</v>
      </c>
      <c r="C73" s="217">
        <f>[4]Sheet1!E47</f>
        <v>13349.553956582387</v>
      </c>
      <c r="D73" s="217">
        <f>[4]Sheet1!G47</f>
        <v>16821.331981596049</v>
      </c>
      <c r="E73" s="217">
        <f>[4]Sheet1!I47</f>
        <v>10814.56625821649</v>
      </c>
      <c r="F73" s="217">
        <f>[4]Sheet1!K47</f>
        <v>0</v>
      </c>
      <c r="G73" s="217">
        <f>[4]Sheet1!M47</f>
        <v>9600</v>
      </c>
      <c r="H73" s="122"/>
    </row>
    <row r="74" spans="1:8">
      <c r="A74" s="109" t="s">
        <v>92</v>
      </c>
      <c r="B74" s="217">
        <f>[4]Sheet1!C48</f>
        <v>5878.4794765761999</v>
      </c>
      <c r="C74" s="217">
        <f>[4]Sheet1!E48</f>
        <v>4933.6668156386349</v>
      </c>
      <c r="D74" s="217">
        <f>[4]Sheet1!G48</f>
        <v>7371.6651712044832</v>
      </c>
      <c r="E74" s="217">
        <f>[4]Sheet1!I48</f>
        <v>4899.0461006995101</v>
      </c>
      <c r="F74" s="217">
        <f>[4]Sheet1!K48</f>
        <v>0</v>
      </c>
      <c r="G74" s="217">
        <f>[4]Sheet1!M48</f>
        <v>8634.2444665995517</v>
      </c>
      <c r="H74" s="122"/>
    </row>
    <row r="75" spans="1:8">
      <c r="A75" s="109" t="s">
        <v>110</v>
      </c>
      <c r="B75" s="217">
        <f>[4]Sheet1!C49</f>
        <v>5621.5909966612116</v>
      </c>
      <c r="C75" s="217">
        <f>[4]Sheet1!E49</f>
        <v>6883.8690348703221</v>
      </c>
      <c r="D75" s="217">
        <f>[4]Sheet1!G49</f>
        <v>9000</v>
      </c>
      <c r="E75" s="217">
        <f>[4]Sheet1!I49</f>
        <v>6882.5120240793267</v>
      </c>
      <c r="F75" s="217">
        <f>[4]Sheet1!K49</f>
        <v>0</v>
      </c>
      <c r="G75" s="217">
        <f>[4]Sheet1!M49</f>
        <v>4715.8347044486045</v>
      </c>
      <c r="H75" s="122"/>
    </row>
    <row r="76" spans="1:8">
      <c r="A76" s="109" t="s">
        <v>77</v>
      </c>
      <c r="B76" s="217">
        <f>[4]Sheet1!C50</f>
        <v>7885.0874572347011</v>
      </c>
      <c r="C76" s="217">
        <f>[4]Sheet1!E50</f>
        <v>9401.532494651372</v>
      </c>
      <c r="D76" s="217">
        <f>[4]Sheet1!G50</f>
        <v>14991.009530611484</v>
      </c>
      <c r="E76" s="217">
        <f>[4]Sheet1!I50</f>
        <v>8687.5437929179716</v>
      </c>
      <c r="F76" s="217">
        <f>[4]Sheet1!K50</f>
        <v>0</v>
      </c>
      <c r="G76" s="217">
        <f>[4]Sheet1!M50</f>
        <v>6346.709624322466</v>
      </c>
      <c r="H76" s="122"/>
    </row>
    <row r="77" spans="1:8">
      <c r="A77" s="109" t="s">
        <v>76</v>
      </c>
      <c r="B77" s="217">
        <f>[4]Sheet1!C51</f>
        <v>10115.092969964238</v>
      </c>
      <c r="C77" s="217">
        <f>[4]Sheet1!E51</f>
        <v>9930.5980248852684</v>
      </c>
      <c r="D77" s="217">
        <f>[4]Sheet1!G51</f>
        <v>19793.75</v>
      </c>
      <c r="E77" s="217">
        <f>[4]Sheet1!I51</f>
        <v>9592.6962991054515</v>
      </c>
      <c r="F77" s="217">
        <f>[4]Sheet1!K51</f>
        <v>0</v>
      </c>
      <c r="G77" s="217">
        <f>[4]Sheet1!M51</f>
        <v>10892.281659645214</v>
      </c>
      <c r="H77" s="122"/>
    </row>
    <row r="78" spans="1:8">
      <c r="A78" s="109" t="s">
        <v>78</v>
      </c>
      <c r="B78" s="217">
        <f>[4]Sheet1!C52</f>
        <v>7344.6457333722619</v>
      </c>
      <c r="C78" s="217">
        <f>[4]Sheet1!E52</f>
        <v>8501.1006923395471</v>
      </c>
      <c r="D78" s="217">
        <f>[4]Sheet1!G52</f>
        <v>11884.570103241869</v>
      </c>
      <c r="E78" s="217">
        <f>[4]Sheet1!I52</f>
        <v>8009.6383750779041</v>
      </c>
      <c r="F78" s="217">
        <f>[4]Sheet1!K52</f>
        <v>3016.8876306044581</v>
      </c>
      <c r="G78" s="217">
        <f>[4]Sheet1!M52</f>
        <v>3153.5847071264984</v>
      </c>
      <c r="H78" s="122"/>
    </row>
    <row r="79" spans="1:8">
      <c r="A79" s="109" t="s">
        <v>79</v>
      </c>
      <c r="B79" s="217">
        <f>[4]Sheet1!C53</f>
        <v>2697.5758278577068</v>
      </c>
      <c r="C79" s="217">
        <f>[4]Sheet1!E53</f>
        <v>4050</v>
      </c>
      <c r="D79" s="217">
        <f>[4]Sheet1!G53</f>
        <v>0</v>
      </c>
      <c r="E79" s="217">
        <f>[4]Sheet1!I53</f>
        <v>4050</v>
      </c>
      <c r="F79" s="217">
        <f>[4]Sheet1!K53</f>
        <v>0</v>
      </c>
      <c r="G79" s="217">
        <f>[4]Sheet1!M53</f>
        <v>2369.7096056275846</v>
      </c>
      <c r="H79" s="122"/>
    </row>
    <row r="80" spans="1:8">
      <c r="A80" s="10"/>
      <c r="B80" s="122"/>
      <c r="C80" s="122"/>
      <c r="D80" s="122"/>
      <c r="E80" s="122"/>
      <c r="F80" s="122"/>
      <c r="G80" s="122"/>
      <c r="H80" s="122"/>
    </row>
    <row r="81" spans="1:8">
      <c r="A81" s="18" t="s">
        <v>19</v>
      </c>
      <c r="B81" s="105"/>
      <c r="C81" s="105"/>
      <c r="D81" s="105"/>
      <c r="E81" s="105"/>
      <c r="F81" s="105"/>
      <c r="G81" s="105"/>
      <c r="H81" s="122"/>
    </row>
    <row r="82" spans="1:8">
      <c r="A82" s="109" t="s">
        <v>93</v>
      </c>
      <c r="B82" s="217">
        <f>[4]Sheet1!C55</f>
        <v>12086.878263783048</v>
      </c>
      <c r="C82" s="217">
        <f>[4]Sheet1!E55</f>
        <v>12159.474703265323</v>
      </c>
      <c r="D82" s="217">
        <f>[4]Sheet1!G55</f>
        <v>13459.87928624447</v>
      </c>
      <c r="E82" s="217">
        <f>[4]Sheet1!I55</f>
        <v>10811.245506485175</v>
      </c>
      <c r="F82" s="217">
        <f>[4]Sheet1!K55</f>
        <v>0</v>
      </c>
      <c r="G82" s="217">
        <f>[4]Sheet1!M55</f>
        <v>11607.391369443976</v>
      </c>
      <c r="H82" s="122"/>
    </row>
    <row r="83" spans="1:8">
      <c r="A83" s="109" t="s">
        <v>80</v>
      </c>
      <c r="B83" s="217">
        <f>[4]Sheet1!C56</f>
        <v>12949.320041429262</v>
      </c>
      <c r="C83" s="217">
        <f>[4]Sheet1!E56</f>
        <v>13791.378575211407</v>
      </c>
      <c r="D83" s="217">
        <f>[4]Sheet1!G56</f>
        <v>13597.580532641885</v>
      </c>
      <c r="E83" s="217">
        <f>[4]Sheet1!I56</f>
        <v>13852.545996937319</v>
      </c>
      <c r="F83" s="217">
        <f>[4]Sheet1!K56</f>
        <v>0</v>
      </c>
      <c r="G83" s="217">
        <f>[4]Sheet1!M56</f>
        <v>10769.732706770706</v>
      </c>
      <c r="H83" s="122"/>
    </row>
    <row r="84" spans="1:8">
      <c r="A84" s="109" t="s">
        <v>81</v>
      </c>
      <c r="B84" s="217">
        <f>[4]Sheet1!C57</f>
        <v>8679.9906027521083</v>
      </c>
      <c r="C84" s="217">
        <f>[4]Sheet1!E57</f>
        <v>9000.1256695670745</v>
      </c>
      <c r="D84" s="217">
        <f>[4]Sheet1!G57</f>
        <v>9927.9010381853677</v>
      </c>
      <c r="E84" s="217">
        <f>[4]Sheet1!I57</f>
        <v>8594.9058699306242</v>
      </c>
      <c r="F84" s="217">
        <f>[4]Sheet1!K57</f>
        <v>0</v>
      </c>
      <c r="G84" s="217">
        <f>[4]Sheet1!M57</f>
        <v>5011.6526561487872</v>
      </c>
      <c r="H84" s="122"/>
    </row>
    <row r="85" spans="1:8">
      <c r="A85" s="109" t="s">
        <v>82</v>
      </c>
      <c r="B85" s="217">
        <f>[4]Sheet1!C58</f>
        <v>5393.2186234000928</v>
      </c>
      <c r="C85" s="217">
        <f>[4]Sheet1!E58</f>
        <v>7469.9129676592447</v>
      </c>
      <c r="D85" s="217">
        <f>[4]Sheet1!G58</f>
        <v>13577.090344965723</v>
      </c>
      <c r="E85" s="217">
        <f>[4]Sheet1!I58</f>
        <v>7357.4026121940906</v>
      </c>
      <c r="F85" s="217">
        <f>[4]Sheet1!K58</f>
        <v>0</v>
      </c>
      <c r="G85" s="217">
        <f>[4]Sheet1!M58</f>
        <v>4563.4036251538282</v>
      </c>
      <c r="H85" s="122"/>
    </row>
    <row r="86" spans="1:8">
      <c r="A86" s="109" t="s">
        <v>83</v>
      </c>
      <c r="B86" s="217">
        <f>[4]Sheet1!C59</f>
        <v>2144.1008954818744</v>
      </c>
      <c r="C86" s="217">
        <f>[4]Sheet1!E59</f>
        <v>2387.1241354117869</v>
      </c>
      <c r="D86" s="217">
        <f>[4]Sheet1!G59</f>
        <v>0</v>
      </c>
      <c r="E86" s="217">
        <f>[4]Sheet1!I59</f>
        <v>2387.1241354117869</v>
      </c>
      <c r="F86" s="217">
        <f>[4]Sheet1!K59</f>
        <v>0</v>
      </c>
      <c r="G86" s="217">
        <f>[4]Sheet1!M59</f>
        <v>1980.1009643442749</v>
      </c>
      <c r="H86" s="122"/>
    </row>
    <row r="87" spans="1:8">
      <c r="A87" s="55" t="s">
        <v>84</v>
      </c>
      <c r="B87" s="217">
        <f>[4]Sheet1!C60</f>
        <v>7250.7804890681427</v>
      </c>
      <c r="C87" s="217">
        <f>[4]Sheet1!E60</f>
        <v>8206.1582395237383</v>
      </c>
      <c r="D87" s="217">
        <f>[4]Sheet1!G60</f>
        <v>8919.0914761466884</v>
      </c>
      <c r="E87" s="217">
        <f>[4]Sheet1!I60</f>
        <v>8133.7131939051733</v>
      </c>
      <c r="F87" s="217">
        <f>[4]Sheet1!K60</f>
        <v>6515.8480565337886</v>
      </c>
      <c r="G87" s="217">
        <f>[4]Sheet1!M60</f>
        <v>6261.7283045909035</v>
      </c>
      <c r="H87" s="122"/>
    </row>
    <row r="88" spans="1:8">
      <c r="A88" s="109" t="s">
        <v>95</v>
      </c>
      <c r="B88" s="217">
        <f>[4]Sheet1!C61</f>
        <v>4991.1328968349926</v>
      </c>
      <c r="C88" s="217">
        <f>[4]Sheet1!E61</f>
        <v>5251.8286411079043</v>
      </c>
      <c r="D88" s="217">
        <f>[4]Sheet1!G61</f>
        <v>12587.992228238232</v>
      </c>
      <c r="E88" s="217">
        <f>[4]Sheet1!I61</f>
        <v>5104.5205365746851</v>
      </c>
      <c r="F88" s="217">
        <f>[4]Sheet1!K61</f>
        <v>0</v>
      </c>
      <c r="G88" s="217">
        <f>[4]Sheet1!M61</f>
        <v>4348.0309333200039</v>
      </c>
    </row>
    <row r="89" spans="1:8">
      <c r="A89" s="109" t="s">
        <v>85</v>
      </c>
      <c r="B89" s="217">
        <f>[4]Sheet1!C62</f>
        <v>2746.6282117257392</v>
      </c>
      <c r="C89" s="217">
        <f>[4]Sheet1!E62</f>
        <v>3912.3422376916183</v>
      </c>
      <c r="D89" s="217">
        <f>[4]Sheet1!G62</f>
        <v>7000</v>
      </c>
      <c r="E89" s="217">
        <f>[4]Sheet1!I62</f>
        <v>3895.7122626133573</v>
      </c>
      <c r="F89" s="217">
        <f>[4]Sheet1!K62</f>
        <v>0</v>
      </c>
      <c r="G89" s="217">
        <f>[4]Sheet1!M62</f>
        <v>2343.4179732031635</v>
      </c>
    </row>
    <row r="90" spans="1:8">
      <c r="A90" s="109" t="s">
        <v>86</v>
      </c>
      <c r="B90" s="217">
        <f>[4]Sheet1!C63</f>
        <v>5100.664171765231</v>
      </c>
      <c r="C90" s="217">
        <f>[4]Sheet1!E63</f>
        <v>5961.1745927681714</v>
      </c>
      <c r="D90" s="217">
        <f>[4]Sheet1!G63</f>
        <v>8378.8314712512583</v>
      </c>
      <c r="E90" s="217">
        <f>[4]Sheet1!I63</f>
        <v>5771.8783442632457</v>
      </c>
      <c r="F90" s="217">
        <f>[4]Sheet1!K63</f>
        <v>0</v>
      </c>
      <c r="G90" s="217">
        <f>[4]Sheet1!M63</f>
        <v>2315.1362668044703</v>
      </c>
    </row>
    <row r="91" spans="1:8">
      <c r="A91" s="109" t="s">
        <v>94</v>
      </c>
      <c r="B91" s="217">
        <f>[4]Sheet1!C64</f>
        <v>4205.3382725045367</v>
      </c>
      <c r="C91" s="217">
        <f>[4]Sheet1!E64</f>
        <v>4958.9010308612624</v>
      </c>
      <c r="D91" s="217">
        <f>[4]Sheet1!G64</f>
        <v>9072.3248624993739</v>
      </c>
      <c r="E91" s="217">
        <f>[4]Sheet1!I64</f>
        <v>5541.6279177813167</v>
      </c>
      <c r="F91" s="217">
        <f>[4]Sheet1!K64</f>
        <v>2972.0162204884514</v>
      </c>
      <c r="G91" s="217">
        <f>[4]Sheet1!M64</f>
        <v>2640.978114798917</v>
      </c>
    </row>
    <row r="92" spans="1:8">
      <c r="A92" s="109" t="s">
        <v>79</v>
      </c>
      <c r="B92" s="217">
        <f>[4]Sheet1!C65</f>
        <v>5503.0282281384807</v>
      </c>
      <c r="C92" s="217">
        <f>[4]Sheet1!E65</f>
        <v>6924.0301270385635</v>
      </c>
      <c r="D92" s="217">
        <f>[4]Sheet1!G65</f>
        <v>1800</v>
      </c>
      <c r="E92" s="217">
        <f>[4]Sheet1!I65</f>
        <v>7091.32199980316</v>
      </c>
      <c r="F92" s="217">
        <f>[4]Sheet1!K65</f>
        <v>0</v>
      </c>
      <c r="G92" s="217">
        <f>[4]Sheet1!M65</f>
        <v>3214.0700361586887</v>
      </c>
    </row>
    <row r="93" spans="1:8">
      <c r="A93" s="194"/>
      <c r="B93" s="201"/>
      <c r="C93" s="201"/>
      <c r="D93" s="201"/>
      <c r="E93" s="201"/>
      <c r="F93" s="201"/>
      <c r="G93" s="201"/>
    </row>
    <row r="94" spans="1:8">
      <c r="A94" s="14" t="str">
        <f>'C01'!$A$46</f>
        <v>Fuente: Instituto Nacional de Estadística (INE). Encuesta Permanente de Hogares de Propósitos Múltiples, Junio 2014.</v>
      </c>
      <c r="E94" s="134"/>
      <c r="F94" s="134"/>
      <c r="G94" s="134"/>
    </row>
    <row r="95" spans="1:8">
      <c r="A95" s="14" t="str">
        <f>'C02'!$A$46</f>
        <v>(Promedio de salarios mínimos por rama)</v>
      </c>
      <c r="E95" s="134"/>
      <c r="F95" s="134"/>
      <c r="G95" s="134"/>
    </row>
  </sheetData>
  <mergeCells count="16">
    <mergeCell ref="B64:B65"/>
    <mergeCell ref="A4:A6"/>
    <mergeCell ref="B4:G4"/>
    <mergeCell ref="C64:F64"/>
    <mergeCell ref="A63:A65"/>
    <mergeCell ref="G64:G65"/>
    <mergeCell ref="B63:G63"/>
    <mergeCell ref="A1:G1"/>
    <mergeCell ref="A2:G2"/>
    <mergeCell ref="A3:G3"/>
    <mergeCell ref="A61:G61"/>
    <mergeCell ref="A59:G59"/>
    <mergeCell ref="A60:G60"/>
    <mergeCell ref="G5:G6"/>
    <mergeCell ref="B5:B6"/>
    <mergeCell ref="C5:F5"/>
  </mergeCells>
  <phoneticPr fontId="2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K122"/>
  <sheetViews>
    <sheetView workbookViewId="0">
      <selection activeCell="A98" sqref="A98"/>
    </sheetView>
  </sheetViews>
  <sheetFormatPr baseColWidth="10" defaultColWidth="11.83203125" defaultRowHeight="11.25"/>
  <cols>
    <col min="1" max="1" width="45.83203125" style="134" customWidth="1"/>
    <col min="2" max="6" width="10.33203125" style="134" customWidth="1"/>
    <col min="7" max="7" width="14" style="134" bestFit="1" customWidth="1"/>
    <col min="8" max="8" width="10.33203125" style="134" hidden="1" customWidth="1"/>
    <col min="9" max="9" width="5" style="134" hidden="1" customWidth="1"/>
    <col min="10" max="16384" width="11.83203125" style="134"/>
  </cols>
  <sheetData>
    <row r="1" spans="1:11" ht="60" customHeight="1">
      <c r="A1" s="267" t="s">
        <v>152</v>
      </c>
      <c r="B1" s="267"/>
      <c r="C1" s="267"/>
      <c r="D1" s="267"/>
      <c r="E1" s="267"/>
      <c r="F1" s="267"/>
      <c r="G1" s="267"/>
      <c r="H1" s="267"/>
      <c r="I1" s="267"/>
    </row>
    <row r="2" spans="1:11">
      <c r="A2" s="271" t="s">
        <v>41</v>
      </c>
      <c r="B2" s="271"/>
      <c r="C2" s="271"/>
      <c r="D2" s="271"/>
      <c r="E2" s="271"/>
      <c r="F2" s="271"/>
      <c r="G2" s="271"/>
      <c r="H2" s="271"/>
      <c r="I2" s="271"/>
    </row>
    <row r="3" spans="1:11" ht="12" customHeight="1">
      <c r="A3" s="269" t="s">
        <v>39</v>
      </c>
      <c r="B3" s="269" t="s">
        <v>35</v>
      </c>
      <c r="C3" s="272" t="s">
        <v>8</v>
      </c>
      <c r="D3" s="272"/>
      <c r="E3" s="272"/>
      <c r="F3" s="272"/>
      <c r="G3" s="269" t="s">
        <v>36</v>
      </c>
      <c r="H3" s="269" t="s">
        <v>44</v>
      </c>
      <c r="I3" s="269" t="s">
        <v>37</v>
      </c>
    </row>
    <row r="4" spans="1:11" ht="20.25" customHeight="1">
      <c r="A4" s="270"/>
      <c r="B4" s="270"/>
      <c r="C4" s="41" t="s">
        <v>0</v>
      </c>
      <c r="D4" s="41" t="s">
        <v>140</v>
      </c>
      <c r="E4" s="41" t="s">
        <v>12</v>
      </c>
      <c r="F4" s="41" t="s">
        <v>141</v>
      </c>
      <c r="G4" s="270"/>
      <c r="H4" s="270"/>
      <c r="I4" s="270"/>
    </row>
    <row r="5" spans="1:11">
      <c r="A5" s="140"/>
      <c r="B5" s="15"/>
      <c r="C5" s="15"/>
      <c r="D5" s="15"/>
      <c r="E5" s="15"/>
      <c r="F5" s="15"/>
      <c r="G5" s="15"/>
      <c r="H5" s="15"/>
      <c r="I5" s="15"/>
    </row>
    <row r="6" spans="1:11">
      <c r="A6" s="34" t="s">
        <v>89</v>
      </c>
      <c r="B6" s="99">
        <f>[4]Sheet1!D7</f>
        <v>7.7246416920459255</v>
      </c>
      <c r="C6" s="99">
        <f>[4]Sheet1!F7</f>
        <v>8.6326765590189556</v>
      </c>
      <c r="D6" s="99">
        <f>[4]Sheet1!H7</f>
        <v>12.284138683578725</v>
      </c>
      <c r="E6" s="99">
        <f>[4]Sheet1!J7</f>
        <v>8.1882577192440209</v>
      </c>
      <c r="F6" s="99">
        <f>[4]Sheet1!L7</f>
        <v>6.2972986092879282</v>
      </c>
      <c r="G6" s="99">
        <f>[4]Sheet1!N7</f>
        <v>6.4905807888086056</v>
      </c>
      <c r="H6" s="99">
        <f>[1]MercLab!H335</f>
        <v>0</v>
      </c>
      <c r="I6" s="99">
        <f>[1]MercLab!I335</f>
        <v>0</v>
      </c>
      <c r="J6" s="16"/>
      <c r="K6" s="16"/>
    </row>
    <row r="7" spans="1:11" ht="12.75" customHeight="1">
      <c r="A7" s="141"/>
      <c r="H7" s="142"/>
      <c r="I7" s="142"/>
    </row>
    <row r="8" spans="1:11" ht="12.75" customHeight="1">
      <c r="A8" s="112" t="s">
        <v>13</v>
      </c>
      <c r="B8" s="207"/>
      <c r="C8" s="207"/>
      <c r="D8" s="207"/>
      <c r="E8" s="207"/>
      <c r="F8" s="207"/>
      <c r="G8" s="207"/>
      <c r="H8" s="117"/>
      <c r="I8" s="117"/>
    </row>
    <row r="9" spans="1:11">
      <c r="A9" s="143" t="s">
        <v>87</v>
      </c>
      <c r="B9" s="213">
        <f>[4]Sheet1!D8</f>
        <v>9.014299229661475</v>
      </c>
      <c r="C9" s="213">
        <f>[4]Sheet1!F8</f>
        <v>9.757000308280805</v>
      </c>
      <c r="D9" s="213">
        <f>[4]Sheet1!H8</f>
        <v>12.681018198959993</v>
      </c>
      <c r="E9" s="213">
        <f>[4]Sheet1!J8</f>
        <v>9.3687362302391719</v>
      </c>
      <c r="F9" s="213">
        <f>[4]Sheet1!L8</f>
        <v>6.6389805754704048</v>
      </c>
      <c r="G9" s="213">
        <f>[4]Sheet1!N8</f>
        <v>7.7210021492966021</v>
      </c>
      <c r="H9" s="100">
        <f t="shared" ref="H9:I9" si="0">AVERAGE(H10:H12)</f>
        <v>0</v>
      </c>
      <c r="I9" s="100">
        <f t="shared" si="0"/>
        <v>0</v>
      </c>
    </row>
    <row r="10" spans="1:11">
      <c r="A10" s="144" t="s">
        <v>69</v>
      </c>
      <c r="B10" s="213">
        <f>[4]Sheet1!D10</f>
        <v>10.133175579744451</v>
      </c>
      <c r="C10" s="213">
        <f>[4]Sheet1!F10</f>
        <v>10.854501146788985</v>
      </c>
      <c r="D10" s="213">
        <f>[4]Sheet1!H10</f>
        <v>12.600123418697931</v>
      </c>
      <c r="E10" s="213">
        <f>[4]Sheet1!J10</f>
        <v>10.603857416944376</v>
      </c>
      <c r="F10" s="213">
        <f>[4]Sheet1!L10</f>
        <v>6.9245049504950487</v>
      </c>
      <c r="G10" s="213">
        <f>[4]Sheet1!N10</f>
        <v>8.731122875452785</v>
      </c>
      <c r="H10" s="100">
        <f>[1]MercLab!H337</f>
        <v>0</v>
      </c>
      <c r="I10" s="100">
        <f>[1]MercLab!I337</f>
        <v>0</v>
      </c>
    </row>
    <row r="11" spans="1:11">
      <c r="A11" s="144" t="s">
        <v>70</v>
      </c>
      <c r="B11" s="213">
        <f>[4]Sheet1!D11</f>
        <v>9.3258198211299401</v>
      </c>
      <c r="C11" s="213">
        <f>[4]Sheet1!F11</f>
        <v>9.9827567741244359</v>
      </c>
      <c r="D11" s="213">
        <f>[4]Sheet1!H11</f>
        <v>12.460881934566142</v>
      </c>
      <c r="E11" s="213">
        <f>[4]Sheet1!J11</f>
        <v>10.015232863029091</v>
      </c>
      <c r="F11" s="213">
        <f>[4]Sheet1!L11</f>
        <v>6.7791999999999986</v>
      </c>
      <c r="G11" s="213">
        <f>[4]Sheet1!N11</f>
        <v>7.9368206521739095</v>
      </c>
      <c r="H11" s="100">
        <f>[1]MercLab!H338</f>
        <v>0</v>
      </c>
      <c r="I11" s="100">
        <f>[1]MercLab!I338</f>
        <v>0</v>
      </c>
    </row>
    <row r="12" spans="1:11">
      <c r="A12" s="144" t="s">
        <v>120</v>
      </c>
      <c r="B12" s="213">
        <f>[4]Sheet1!D12</f>
        <v>8.3996398230434863</v>
      </c>
      <c r="C12" s="213">
        <f>[4]Sheet1!F12</f>
        <v>9.1281804781131886</v>
      </c>
      <c r="D12" s="213">
        <f>[4]Sheet1!H12</f>
        <v>12.771361685524772</v>
      </c>
      <c r="E12" s="213">
        <f>[4]Sheet1!J12</f>
        <v>8.565828647039357</v>
      </c>
      <c r="F12" s="213">
        <f>[4]Sheet1!L12</f>
        <v>6.4514767932489434</v>
      </c>
      <c r="G12" s="213">
        <f>[4]Sheet1!N12</f>
        <v>7.256036217303814</v>
      </c>
      <c r="H12" s="100">
        <f>[1]MercLab!H339</f>
        <v>0</v>
      </c>
      <c r="I12" s="100">
        <f>[1]MercLab!I339</f>
        <v>0</v>
      </c>
    </row>
    <row r="13" spans="1:11">
      <c r="A13" s="143" t="s">
        <v>71</v>
      </c>
      <c r="B13" s="213">
        <f>[4]Sheet1!D13</f>
        <v>5.9236032513633159</v>
      </c>
      <c r="C13" s="213">
        <f>[4]Sheet1!F13</f>
        <v>6.611820503465891</v>
      </c>
      <c r="D13" s="213">
        <f>[4]Sheet1!H13</f>
        <v>10.849186483103884</v>
      </c>
      <c r="E13" s="213">
        <f>[4]Sheet1!J13</f>
        <v>6.2654748056082807</v>
      </c>
      <c r="F13" s="213">
        <f>[4]Sheet1!L13</f>
        <v>5.7245222929936306</v>
      </c>
      <c r="G13" s="213">
        <f>[4]Sheet1!N13</f>
        <v>5.2529331098582963</v>
      </c>
      <c r="H13" s="100">
        <f>[1]MercLab!H340</f>
        <v>0</v>
      </c>
      <c r="I13" s="100">
        <f>[1]MercLab!I340</f>
        <v>0</v>
      </c>
    </row>
    <row r="14" spans="1:11">
      <c r="A14" s="145"/>
      <c r="H14" s="114"/>
      <c r="I14" s="114"/>
    </row>
    <row r="15" spans="1:11">
      <c r="A15" s="112" t="s">
        <v>14</v>
      </c>
      <c r="B15" s="213"/>
      <c r="C15" s="213"/>
      <c r="D15" s="213"/>
      <c r="E15" s="213"/>
      <c r="F15" s="213"/>
      <c r="G15" s="213"/>
      <c r="H15" s="117">
        <f>[1]MercLab!H341</f>
        <v>0</v>
      </c>
      <c r="I15" s="117">
        <f>[1]MercLab!I341</f>
        <v>0</v>
      </c>
    </row>
    <row r="16" spans="1:11">
      <c r="A16" s="143" t="s">
        <v>45</v>
      </c>
      <c r="B16" s="213">
        <f>[4]Sheet1!D15</f>
        <v>0</v>
      </c>
      <c r="C16" s="213">
        <f>[4]Sheet1!F15</f>
        <v>0</v>
      </c>
      <c r="D16" s="213">
        <f>[4]Sheet1!H15</f>
        <v>0</v>
      </c>
      <c r="E16" s="213">
        <f>[4]Sheet1!J15</f>
        <v>0</v>
      </c>
      <c r="F16" s="213">
        <f>[4]Sheet1!L15</f>
        <v>0</v>
      </c>
      <c r="G16" s="213">
        <f>[4]Sheet1!N15</f>
        <v>0</v>
      </c>
      <c r="H16" s="100">
        <f>[1]MercLab!H342</f>
        <v>0</v>
      </c>
      <c r="I16" s="100">
        <f>[1]MercLab!I342</f>
        <v>0</v>
      </c>
    </row>
    <row r="17" spans="1:9" ht="12.75" customHeight="1">
      <c r="A17" s="143" t="s">
        <v>46</v>
      </c>
      <c r="B17" s="213">
        <f>[4]Sheet1!D16</f>
        <v>4.7482511415163282</v>
      </c>
      <c r="C17" s="213">
        <f>[4]Sheet1!F16</f>
        <v>5.014166524842361</v>
      </c>
      <c r="D17" s="213">
        <f>[4]Sheet1!H16</f>
        <v>5.4836132006508471</v>
      </c>
      <c r="E17" s="213">
        <f>[4]Sheet1!J16</f>
        <v>4.9906159442935829</v>
      </c>
      <c r="F17" s="213">
        <f>[4]Sheet1!L16</f>
        <v>4.9910143063133923</v>
      </c>
      <c r="G17" s="213">
        <f>[4]Sheet1!N16</f>
        <v>4.5003137601807977</v>
      </c>
      <c r="H17" s="100">
        <f>[1]MercLab!H343</f>
        <v>0</v>
      </c>
      <c r="I17" s="100">
        <f>[1]MercLab!I343</f>
        <v>0</v>
      </c>
    </row>
    <row r="18" spans="1:9">
      <c r="A18" s="143" t="s">
        <v>47</v>
      </c>
      <c r="B18" s="213">
        <f>[4]Sheet1!D17</f>
        <v>10.336219643939009</v>
      </c>
      <c r="C18" s="213">
        <f>[4]Sheet1!F17</f>
        <v>10.367287610917879</v>
      </c>
      <c r="D18" s="213">
        <f>[4]Sheet1!H17</f>
        <v>11.049357252222137</v>
      </c>
      <c r="E18" s="213">
        <f>[4]Sheet1!J17</f>
        <v>10.311405133071787</v>
      </c>
      <c r="F18" s="213">
        <f>[4]Sheet1!L17</f>
        <v>9.2655775180957303</v>
      </c>
      <c r="G18" s="213">
        <f>[4]Sheet1!N17</f>
        <v>10.276410821922754</v>
      </c>
      <c r="H18" s="100">
        <f>[1]MercLab!H344</f>
        <v>0</v>
      </c>
      <c r="I18" s="100">
        <f>[1]MercLab!I344</f>
        <v>0</v>
      </c>
    </row>
    <row r="19" spans="1:9" ht="12.75" customHeight="1">
      <c r="A19" s="143" t="s">
        <v>48</v>
      </c>
      <c r="B19" s="213">
        <f>[4]Sheet1!D18</f>
        <v>15.536325252624261</v>
      </c>
      <c r="C19" s="213">
        <f>[4]Sheet1!F18</f>
        <v>15.500973122095944</v>
      </c>
      <c r="D19" s="213">
        <f>[4]Sheet1!H18</f>
        <v>15.939629363869717</v>
      </c>
      <c r="E19" s="213">
        <f>[4]Sheet1!J18</f>
        <v>15.243970767520343</v>
      </c>
      <c r="F19" s="213">
        <f>[4]Sheet1!L18</f>
        <v>13</v>
      </c>
      <c r="G19" s="213">
        <f>[4]Sheet1!N18</f>
        <v>15.699564774239427</v>
      </c>
      <c r="H19" s="100">
        <f>[1]MercLab!H345</f>
        <v>0</v>
      </c>
      <c r="I19" s="100">
        <f>[1]MercLab!I345</f>
        <v>0</v>
      </c>
    </row>
    <row r="20" spans="1:9">
      <c r="A20" s="143" t="s">
        <v>64</v>
      </c>
      <c r="B20" s="213">
        <f>[4]Sheet1!D19</f>
        <v>0</v>
      </c>
      <c r="C20" s="213">
        <f>[4]Sheet1!F19</f>
        <v>0</v>
      </c>
      <c r="D20" s="213">
        <f>[4]Sheet1!H19</f>
        <v>0</v>
      </c>
      <c r="E20" s="213">
        <f>[4]Sheet1!J19</f>
        <v>0</v>
      </c>
      <c r="F20" s="213">
        <f>[4]Sheet1!L19</f>
        <v>0</v>
      </c>
      <c r="G20" s="213">
        <f>[4]Sheet1!N19</f>
        <v>0</v>
      </c>
      <c r="H20" s="100">
        <f>[1]MercLab!H346</f>
        <v>0</v>
      </c>
      <c r="I20" s="100">
        <f>[1]MercLab!I346</f>
        <v>0</v>
      </c>
    </row>
    <row r="21" spans="1:9" ht="12.75" customHeight="1">
      <c r="A21" s="143"/>
      <c r="H21" s="114"/>
      <c r="I21" s="114"/>
    </row>
    <row r="22" spans="1:9">
      <c r="A22" s="112" t="s">
        <v>20</v>
      </c>
      <c r="B22" s="207"/>
      <c r="C22" s="207"/>
      <c r="D22" s="207"/>
      <c r="E22" s="207"/>
      <c r="F22" s="207"/>
      <c r="G22" s="207"/>
      <c r="H22" s="117">
        <f>[1]MercLab!H347</f>
        <v>0</v>
      </c>
      <c r="I22" s="117">
        <f>[1]MercLab!I347</f>
        <v>0</v>
      </c>
    </row>
    <row r="23" spans="1:9">
      <c r="A23" s="143" t="s">
        <v>49</v>
      </c>
      <c r="B23" s="213">
        <f>[4]Sheet1!D20</f>
        <v>4.2148361803154293</v>
      </c>
      <c r="C23" s="213">
        <f>[4]Sheet1!F20</f>
        <v>4.1964180255592556</v>
      </c>
      <c r="D23" s="213">
        <f>[4]Sheet1!H20</f>
        <v>0</v>
      </c>
      <c r="E23" s="213">
        <f>[4]Sheet1!J20</f>
        <v>4.1964180255592556</v>
      </c>
      <c r="F23" s="213">
        <f>[4]Sheet1!L20</f>
        <v>0</v>
      </c>
      <c r="G23" s="213">
        <f>[4]Sheet1!N20</f>
        <v>4.25</v>
      </c>
      <c r="H23" s="100">
        <f>[1]MercLab!H348</f>
        <v>0</v>
      </c>
      <c r="I23" s="100">
        <f>[1]MercLab!I348</f>
        <v>0</v>
      </c>
    </row>
    <row r="24" spans="1:9">
      <c r="A24" s="143" t="s">
        <v>50</v>
      </c>
      <c r="B24" s="213">
        <f>[4]Sheet1!D21</f>
        <v>5.3471896512399759</v>
      </c>
      <c r="C24" s="213">
        <f>[4]Sheet1!F21</f>
        <v>5.3972524532712098</v>
      </c>
      <c r="D24" s="213">
        <f>[4]Sheet1!H21</f>
        <v>0</v>
      </c>
      <c r="E24" s="213">
        <f>[4]Sheet1!J21</f>
        <v>5.3486425598970317</v>
      </c>
      <c r="F24" s="213">
        <f>[4]Sheet1!L21</f>
        <v>5.7317395294142779</v>
      </c>
      <c r="G24" s="213">
        <f>[4]Sheet1!N21</f>
        <v>5.1797334025644703</v>
      </c>
      <c r="H24" s="100">
        <f>[1]MercLab!H349</f>
        <v>0</v>
      </c>
      <c r="I24" s="100">
        <f>[1]MercLab!I349</f>
        <v>0</v>
      </c>
    </row>
    <row r="25" spans="1:9">
      <c r="A25" s="143" t="s">
        <v>51</v>
      </c>
      <c r="B25" s="213">
        <f>[4]Sheet1!D22</f>
        <v>6.6721252956626822</v>
      </c>
      <c r="C25" s="213">
        <f>[4]Sheet1!F22</f>
        <v>6.658964776900353</v>
      </c>
      <c r="D25" s="213">
        <f>[4]Sheet1!H22</f>
        <v>0</v>
      </c>
      <c r="E25" s="213">
        <f>[4]Sheet1!J22</f>
        <v>6.7005755186999103</v>
      </c>
      <c r="F25" s="213">
        <f>[4]Sheet1!L22</f>
        <v>6.4151471824571704</v>
      </c>
      <c r="G25" s="213">
        <f>[4]Sheet1!N22</f>
        <v>6.7188604460694492</v>
      </c>
      <c r="H25" s="100">
        <f>[1]MercLab!H350</f>
        <v>0</v>
      </c>
      <c r="I25" s="100">
        <f>[1]MercLab!I350</f>
        <v>0</v>
      </c>
    </row>
    <row r="26" spans="1:9">
      <c r="A26" s="143" t="s">
        <v>52</v>
      </c>
      <c r="B26" s="213">
        <f>[4]Sheet1!D23</f>
        <v>8.6958425049652437</v>
      </c>
      <c r="C26" s="213">
        <f>[4]Sheet1!F23</f>
        <v>8.9207001407192159</v>
      </c>
      <c r="D26" s="213">
        <f>[4]Sheet1!H23</f>
        <v>10.912354083949461</v>
      </c>
      <c r="E26" s="213">
        <f>[4]Sheet1!J23</f>
        <v>8.8773828262873096</v>
      </c>
      <c r="F26" s="213">
        <f>[4]Sheet1!L23</f>
        <v>7.9012943765666925</v>
      </c>
      <c r="G26" s="213">
        <f>[4]Sheet1!N23</f>
        <v>7.9410940975522903</v>
      </c>
      <c r="H26" s="100">
        <f>[1]MercLab!H351</f>
        <v>0</v>
      </c>
      <c r="I26" s="100">
        <f>[1]MercLab!I351</f>
        <v>0</v>
      </c>
    </row>
    <row r="27" spans="1:9">
      <c r="A27" s="143" t="s">
        <v>53</v>
      </c>
      <c r="B27" s="213">
        <f>[4]Sheet1!D24</f>
        <v>8.6775726332027929</v>
      </c>
      <c r="C27" s="213">
        <f>[4]Sheet1!F24</f>
        <v>9.414538269470615</v>
      </c>
      <c r="D27" s="213">
        <f>[4]Sheet1!H24</f>
        <v>12.785753437760178</v>
      </c>
      <c r="E27" s="213">
        <f>[4]Sheet1!J24</f>
        <v>9.1586001138825104</v>
      </c>
      <c r="F27" s="213">
        <f>[4]Sheet1!L24</f>
        <v>6.4119276751627279</v>
      </c>
      <c r="G27" s="213">
        <f>[4]Sheet1!N24</f>
        <v>7.1584308811757342</v>
      </c>
      <c r="H27" s="100">
        <f>[1]MercLab!H352</f>
        <v>0</v>
      </c>
      <c r="I27" s="100">
        <f>[1]MercLab!I352</f>
        <v>0</v>
      </c>
    </row>
    <row r="28" spans="1:9">
      <c r="A28" s="143" t="s">
        <v>65</v>
      </c>
      <c r="B28" s="213">
        <f>[4]Sheet1!D25</f>
        <v>7.9829277159321492</v>
      </c>
      <c r="C28" s="213">
        <f>[4]Sheet1!F25</f>
        <v>8.7839283874085812</v>
      </c>
      <c r="D28" s="213">
        <f>[4]Sheet1!H25</f>
        <v>13.647616869340849</v>
      </c>
      <c r="E28" s="213">
        <f>[4]Sheet1!J25</f>
        <v>8.1745067958518476</v>
      </c>
      <c r="F28" s="213">
        <f>[4]Sheet1!L25</f>
        <v>6.1490044005188587</v>
      </c>
      <c r="G28" s="213">
        <f>[4]Sheet1!N25</f>
        <v>6.6380149070774017</v>
      </c>
      <c r="H28" s="100">
        <f>[1]MercLab!H353</f>
        <v>0</v>
      </c>
      <c r="I28" s="100">
        <f>[1]MercLab!I353</f>
        <v>0</v>
      </c>
    </row>
    <row r="29" spans="1:9" ht="12.75" customHeight="1">
      <c r="A29" s="143" t="s">
        <v>66</v>
      </c>
      <c r="B29" s="213">
        <f>[4]Sheet1!D26</f>
        <v>7.5602083248206293</v>
      </c>
      <c r="C29" s="213">
        <f>[4]Sheet1!F26</f>
        <v>8.6396020917620202</v>
      </c>
      <c r="D29" s="213">
        <f>[4]Sheet1!H26</f>
        <v>12.626511285840868</v>
      </c>
      <c r="E29" s="213">
        <f>[4]Sheet1!J26</f>
        <v>7.8704632525105147</v>
      </c>
      <c r="F29" s="213">
        <f>[4]Sheet1!L26</f>
        <v>5.1693373687017186</v>
      </c>
      <c r="G29" s="213">
        <f>[4]Sheet1!N26</f>
        <v>6.4732644867552454</v>
      </c>
      <c r="H29" s="100">
        <f>[1]MercLab!H354</f>
        <v>0</v>
      </c>
      <c r="I29" s="100">
        <f>[1]MercLab!I354</f>
        <v>0</v>
      </c>
    </row>
    <row r="30" spans="1:9">
      <c r="A30" s="143" t="s">
        <v>67</v>
      </c>
      <c r="B30" s="213">
        <f>[4]Sheet1!D27</f>
        <v>7.5271588922571482</v>
      </c>
      <c r="C30" s="213">
        <f>[4]Sheet1!F27</f>
        <v>9.2092730076360922</v>
      </c>
      <c r="D30" s="213">
        <f>[4]Sheet1!H27</f>
        <v>12.328030032414141</v>
      </c>
      <c r="E30" s="213">
        <f>[4]Sheet1!J27</f>
        <v>7.8713525635576875</v>
      </c>
      <c r="F30" s="213">
        <f>[4]Sheet1!L27</f>
        <v>5.4639894528390993</v>
      </c>
      <c r="G30" s="213">
        <f>[4]Sheet1!N27</f>
        <v>6.3683215794782457</v>
      </c>
      <c r="H30" s="100">
        <f>[1]MercLab!H355</f>
        <v>0</v>
      </c>
      <c r="I30" s="100">
        <f>[1]MercLab!I355</f>
        <v>0</v>
      </c>
    </row>
    <row r="31" spans="1:9" ht="12.75" customHeight="1">
      <c r="A31" s="143" t="s">
        <v>121</v>
      </c>
      <c r="B31" s="213">
        <f>[4]Sheet1!D28</f>
        <v>5.5791663697200162</v>
      </c>
      <c r="C31" s="213">
        <f>[4]Sheet1!F28</f>
        <v>7.1343698372444493</v>
      </c>
      <c r="D31" s="213">
        <f>[4]Sheet1!H28</f>
        <v>8.9283524297308503</v>
      </c>
      <c r="E31" s="213">
        <f>[4]Sheet1!J28</f>
        <v>6.3970061986388682</v>
      </c>
      <c r="F31" s="213">
        <f>[4]Sheet1!L28</f>
        <v>3.7041616062748743</v>
      </c>
      <c r="G31" s="213">
        <f>[4]Sheet1!N28</f>
        <v>5.0815689239585904</v>
      </c>
      <c r="H31" s="100">
        <f>[1]MercLab!H356</f>
        <v>0</v>
      </c>
      <c r="I31" s="100">
        <f>[1]MercLab!I356</f>
        <v>0</v>
      </c>
    </row>
    <row r="32" spans="1:9">
      <c r="A32" s="143"/>
      <c r="B32" s="108"/>
      <c r="C32" s="108"/>
      <c r="D32" s="108"/>
      <c r="E32" s="108"/>
      <c r="F32" s="108"/>
      <c r="G32" s="108"/>
      <c r="H32" s="114"/>
      <c r="I32" s="114"/>
    </row>
    <row r="33" spans="1:9">
      <c r="A33" s="112" t="s">
        <v>15</v>
      </c>
      <c r="H33" s="117">
        <f>[1]MercLab!H357</f>
        <v>0</v>
      </c>
      <c r="I33" s="117">
        <f>[1]MercLab!I357</f>
        <v>0</v>
      </c>
    </row>
    <row r="34" spans="1:9">
      <c r="A34" s="143" t="s">
        <v>3</v>
      </c>
      <c r="B34" s="213">
        <f>[4]Sheet1!D30</f>
        <v>7.2713642175844804</v>
      </c>
      <c r="C34" s="213">
        <f>[4]Sheet1!F30</f>
        <v>7.8340092356152295</v>
      </c>
      <c r="D34" s="213">
        <f>[4]Sheet1!H30</f>
        <v>11.097121481214089</v>
      </c>
      <c r="E34" s="213">
        <f>[4]Sheet1!J30</f>
        <v>7.5195905436223169</v>
      </c>
      <c r="F34" s="213">
        <f>[4]Sheet1!L30</f>
        <v>6.0309682717233164</v>
      </c>
      <c r="G34" s="213">
        <f>[4]Sheet1!N30</f>
        <v>6.4231889528846322</v>
      </c>
      <c r="H34" s="100">
        <f>[1]MercLab!H358</f>
        <v>0</v>
      </c>
      <c r="I34" s="100">
        <f>[1]MercLab!I358</f>
        <v>0</v>
      </c>
    </row>
    <row r="35" spans="1:9">
      <c r="A35" s="143" t="s">
        <v>4</v>
      </c>
      <c r="B35" s="213">
        <f>[4]Sheet1!D31</f>
        <v>8.4468385250182756</v>
      </c>
      <c r="C35" s="213">
        <f>[4]Sheet1!F31</f>
        <v>10.059629985312794</v>
      </c>
      <c r="D35" s="213">
        <f>[4]Sheet1!H31</f>
        <v>13.165002618486632</v>
      </c>
      <c r="E35" s="213">
        <f>[4]Sheet1!J31</f>
        <v>9.9225739619317643</v>
      </c>
      <c r="F35" s="213">
        <f>[4]Sheet1!L31</f>
        <v>6.3217058396252215</v>
      </c>
      <c r="G35" s="213">
        <f>[4]Sheet1!N31</f>
        <v>6.5828921679443129</v>
      </c>
      <c r="H35" s="100">
        <f>[1]MercLab!H359</f>
        <v>0</v>
      </c>
      <c r="I35" s="100">
        <f>[1]MercLab!I359</f>
        <v>0</v>
      </c>
    </row>
    <row r="36" spans="1:9">
      <c r="A36" s="146"/>
      <c r="H36" s="114"/>
      <c r="I36" s="114"/>
    </row>
    <row r="37" spans="1:9">
      <c r="A37" s="35" t="s">
        <v>134</v>
      </c>
      <c r="B37" s="207"/>
      <c r="C37" s="207"/>
      <c r="D37" s="207"/>
      <c r="E37" s="207"/>
      <c r="F37" s="207"/>
      <c r="G37" s="207"/>
      <c r="H37" s="116">
        <f>[1]MercLab!H360</f>
        <v>0</v>
      </c>
      <c r="I37" s="116">
        <f>[1]MercLab!I360</f>
        <v>0</v>
      </c>
    </row>
    <row r="38" spans="1:9">
      <c r="A38" s="36" t="s">
        <v>126</v>
      </c>
      <c r="B38" s="213">
        <f>[4]Sheet1!D32</f>
        <v>6.0884817959669961</v>
      </c>
      <c r="C38" s="213">
        <f>[4]Sheet1!F32</f>
        <v>6.2574937174362173</v>
      </c>
      <c r="D38" s="213">
        <f>[4]Sheet1!H32</f>
        <v>0</v>
      </c>
      <c r="E38" s="213">
        <f>[4]Sheet1!J32</f>
        <v>6.2589858849009694</v>
      </c>
      <c r="F38" s="213">
        <f>[4]Sheet1!L32</f>
        <v>6.2500449904369626</v>
      </c>
      <c r="G38" s="213">
        <f>[4]Sheet1!N32</f>
        <v>5.9909521213167105</v>
      </c>
      <c r="H38" s="100">
        <f t="shared" ref="H38:I38" si="1">AVERAGE(H39:H41)</f>
        <v>0</v>
      </c>
      <c r="I38" s="100">
        <f t="shared" si="1"/>
        <v>0</v>
      </c>
    </row>
    <row r="39" spans="1:9">
      <c r="A39" s="37" t="s">
        <v>136</v>
      </c>
      <c r="B39" s="213">
        <f>[4]Sheet1!D33</f>
        <v>5.9577703480818363</v>
      </c>
      <c r="C39" s="213">
        <f>[4]Sheet1!F33</f>
        <v>6.229249384749969</v>
      </c>
      <c r="D39" s="213">
        <f>[4]Sheet1!H33</f>
        <v>0</v>
      </c>
      <c r="E39" s="213">
        <f>[4]Sheet1!J33</f>
        <v>6.1893510946054979</v>
      </c>
      <c r="F39" s="213">
        <f>[4]Sheet1!L33</f>
        <v>6.5512739678935139</v>
      </c>
      <c r="G39" s="213">
        <f>[4]Sheet1!N33</f>
        <v>5.8573843561554462</v>
      </c>
      <c r="H39" s="100">
        <f>[1]MercLab!H361</f>
        <v>0</v>
      </c>
      <c r="I39" s="100">
        <f>[1]MercLab!I361</f>
        <v>0</v>
      </c>
    </row>
    <row r="40" spans="1:9">
      <c r="A40" s="37" t="s">
        <v>137</v>
      </c>
      <c r="B40" s="213">
        <f>[4]Sheet1!D34</f>
        <v>6.1916671470362283</v>
      </c>
      <c r="C40" s="213">
        <f>[4]Sheet1!F34</f>
        <v>6.2915597009323365</v>
      </c>
      <c r="D40" s="213">
        <f>[4]Sheet1!H34</f>
        <v>0</v>
      </c>
      <c r="E40" s="213">
        <f>[4]Sheet1!J34</f>
        <v>6.3195447584005633</v>
      </c>
      <c r="F40" s="213">
        <f>[4]Sheet1!L34</f>
        <v>6.1774151614767145</v>
      </c>
      <c r="G40" s="213">
        <f>[4]Sheet1!N34</f>
        <v>6.1126318992898554</v>
      </c>
      <c r="H40" s="100">
        <f>[1]MercLab!H362</f>
        <v>0</v>
      </c>
      <c r="I40" s="100">
        <f>[1]MercLab!I362</f>
        <v>0</v>
      </c>
    </row>
    <row r="41" spans="1:9">
      <c r="A41" s="37" t="s">
        <v>138</v>
      </c>
      <c r="B41" s="213">
        <f>[4]Sheet1!D35</f>
        <v>5.9439989090222447</v>
      </c>
      <c r="C41" s="213">
        <f>[4]Sheet1!F35</f>
        <v>5.6800804742695794</v>
      </c>
      <c r="D41" s="213">
        <f>[4]Sheet1!H35</f>
        <v>0</v>
      </c>
      <c r="E41" s="213">
        <f>[4]Sheet1!J35</f>
        <v>5.6700764588088752</v>
      </c>
      <c r="F41" s="213">
        <f>[4]Sheet1!L35</f>
        <v>6</v>
      </c>
      <c r="G41" s="213">
        <f>[4]Sheet1!N35</f>
        <v>6.036202553664535</v>
      </c>
      <c r="H41" s="100">
        <f>[1]MercLab!H363</f>
        <v>0</v>
      </c>
      <c r="I41" s="100">
        <f>[1]MercLab!I363</f>
        <v>0</v>
      </c>
    </row>
    <row r="42" spans="1:9">
      <c r="A42" s="36" t="s">
        <v>127</v>
      </c>
      <c r="B42" s="213">
        <f>[4]Sheet1!D36</f>
        <v>8.1463805639796778</v>
      </c>
      <c r="C42" s="213">
        <f>[4]Sheet1!F36</f>
        <v>8.1516569334253859</v>
      </c>
      <c r="D42" s="213">
        <f>[4]Sheet1!H36</f>
        <v>0</v>
      </c>
      <c r="E42" s="213">
        <f>[4]Sheet1!J36</f>
        <v>8.361958351897254</v>
      </c>
      <c r="F42" s="213">
        <f>[4]Sheet1!L36</f>
        <v>6.9753389358170743</v>
      </c>
      <c r="G42" s="213">
        <f>[4]Sheet1!N36</f>
        <v>8.1449938658212222</v>
      </c>
      <c r="H42" s="100">
        <f>[1]MercLab!H364</f>
        <v>0</v>
      </c>
      <c r="I42" s="100">
        <f>[1]MercLab!I364</f>
        <v>0</v>
      </c>
    </row>
    <row r="43" spans="1:9">
      <c r="A43" s="36" t="s">
        <v>128</v>
      </c>
      <c r="B43" s="213">
        <f>[4]Sheet1!D37</f>
        <v>10.201344417184607</v>
      </c>
      <c r="C43" s="213">
        <f>[4]Sheet1!F37</f>
        <v>7.5313283302077139</v>
      </c>
      <c r="D43" s="213">
        <f>[4]Sheet1!H37</f>
        <v>0</v>
      </c>
      <c r="E43" s="213">
        <f>[4]Sheet1!J37</f>
        <v>7.5313283302077139</v>
      </c>
      <c r="F43" s="213">
        <f>[4]Sheet1!L37</f>
        <v>0</v>
      </c>
      <c r="G43" s="213">
        <f>[4]Sheet1!N37</f>
        <v>10.41548259680699</v>
      </c>
      <c r="H43" s="100">
        <f>[1]MercLab!H365</f>
        <v>0</v>
      </c>
      <c r="I43" s="100">
        <f>[1]MercLab!I365</f>
        <v>0</v>
      </c>
    </row>
    <row r="44" spans="1:9">
      <c r="A44" s="36" t="s">
        <v>129</v>
      </c>
      <c r="B44" s="213">
        <f>[4]Sheet1!D38</f>
        <v>10.733042945007369</v>
      </c>
      <c r="C44" s="213">
        <f>[4]Sheet1!F38</f>
        <v>17</v>
      </c>
      <c r="D44" s="213">
        <f>[4]Sheet1!H38</f>
        <v>0</v>
      </c>
      <c r="E44" s="213">
        <f>[4]Sheet1!J38</f>
        <v>17</v>
      </c>
      <c r="F44" s="213">
        <f>[4]Sheet1!L38</f>
        <v>0</v>
      </c>
      <c r="G44" s="213">
        <f>[4]Sheet1!N38</f>
        <v>10.395072522426887</v>
      </c>
      <c r="H44" s="100">
        <f>[1]MercLab!H366</f>
        <v>0</v>
      </c>
      <c r="I44" s="100">
        <f>[1]MercLab!I366</f>
        <v>0</v>
      </c>
    </row>
    <row r="45" spans="1:9">
      <c r="A45" s="36" t="s">
        <v>130</v>
      </c>
      <c r="B45" s="213">
        <f>[4]Sheet1!D39</f>
        <v>10.300043056562144</v>
      </c>
      <c r="C45" s="213">
        <f>[4]Sheet1!F39</f>
        <v>8</v>
      </c>
      <c r="D45" s="213">
        <f>[4]Sheet1!H39</f>
        <v>0</v>
      </c>
      <c r="E45" s="213">
        <f>[4]Sheet1!J39</f>
        <v>8</v>
      </c>
      <c r="F45" s="213">
        <f>[4]Sheet1!L39</f>
        <v>0</v>
      </c>
      <c r="G45" s="213">
        <f>[4]Sheet1!N39</f>
        <v>10.344286412276764</v>
      </c>
      <c r="H45" s="100">
        <f>[1]MercLab!H367</f>
        <v>0</v>
      </c>
      <c r="I45" s="100">
        <f>[1]MercLab!I367</f>
        <v>0</v>
      </c>
    </row>
    <row r="46" spans="1:9">
      <c r="A46" s="145"/>
      <c r="H46" s="114"/>
      <c r="I46" s="114"/>
    </row>
    <row r="47" spans="1:9">
      <c r="A47" s="112" t="s">
        <v>16</v>
      </c>
      <c r="B47" s="207"/>
      <c r="C47" s="207"/>
      <c r="D47" s="207"/>
      <c r="E47" s="207"/>
      <c r="F47" s="207"/>
      <c r="G47" s="207"/>
      <c r="H47" s="117">
        <f>[1]MercLab!H368</f>
        <v>0</v>
      </c>
      <c r="I47" s="117">
        <f>[1]MercLab!I368</f>
        <v>0</v>
      </c>
    </row>
    <row r="48" spans="1:9">
      <c r="A48" s="143" t="s">
        <v>46</v>
      </c>
      <c r="B48" s="213">
        <f>[4]Sheet1!D40</f>
        <v>5.1871301154966503</v>
      </c>
      <c r="C48" s="213">
        <f>[4]Sheet1!F40</f>
        <v>5.480691603092926</v>
      </c>
      <c r="D48" s="213">
        <f>[4]Sheet1!H40</f>
        <v>0</v>
      </c>
      <c r="E48" s="213">
        <f>[4]Sheet1!J40</f>
        <v>5.480691603092926</v>
      </c>
      <c r="F48" s="213">
        <f>[4]Sheet1!L40</f>
        <v>0</v>
      </c>
      <c r="G48" s="213">
        <f>[4]Sheet1!N40</f>
        <v>4.9699814071715789</v>
      </c>
      <c r="H48" s="100">
        <f>[1]MercLab!H369</f>
        <v>0</v>
      </c>
      <c r="I48" s="100">
        <f>[1]MercLab!I369</f>
        <v>0</v>
      </c>
    </row>
    <row r="49" spans="1:9">
      <c r="A49" s="143" t="s">
        <v>47</v>
      </c>
      <c r="B49" s="213">
        <f>[4]Sheet1!D41</f>
        <v>7.7824590712402486</v>
      </c>
      <c r="C49" s="213">
        <f>[4]Sheet1!F41</f>
        <v>8.4164240754199273</v>
      </c>
      <c r="D49" s="213">
        <f>[4]Sheet1!H41</f>
        <v>11</v>
      </c>
      <c r="E49" s="213">
        <f>[4]Sheet1!J41</f>
        <v>8.4143146390358083</v>
      </c>
      <c r="F49" s="213">
        <f>[4]Sheet1!L41</f>
        <v>0</v>
      </c>
      <c r="G49" s="213">
        <f>[4]Sheet1!N41</f>
        <v>6.68139807089928</v>
      </c>
      <c r="H49" s="100">
        <f>[1]MercLab!H370</f>
        <v>0</v>
      </c>
      <c r="I49" s="100">
        <f>[1]MercLab!I370</f>
        <v>0</v>
      </c>
    </row>
    <row r="50" spans="1:9">
      <c r="A50" s="143" t="s">
        <v>68</v>
      </c>
      <c r="B50" s="213">
        <f>[4]Sheet1!D42</f>
        <v>8.6881895617624743</v>
      </c>
      <c r="C50" s="213">
        <f>[4]Sheet1!F42</f>
        <v>9.5315860149414977</v>
      </c>
      <c r="D50" s="213">
        <f>[4]Sheet1!H42</f>
        <v>12.285573029345921</v>
      </c>
      <c r="E50" s="213">
        <f>[4]Sheet1!J42</f>
        <v>9.1345482730849454</v>
      </c>
      <c r="F50" s="213">
        <f>[4]Sheet1!L42</f>
        <v>6.2972986092879282</v>
      </c>
      <c r="G50" s="213">
        <f>[4]Sheet1!N42</f>
        <v>7.3226001356947581</v>
      </c>
      <c r="H50" s="100">
        <f>[1]MercLab!H371</f>
        <v>0</v>
      </c>
      <c r="I50" s="100">
        <f>[1]MercLab!I371</f>
        <v>0</v>
      </c>
    </row>
    <row r="51" spans="1:9">
      <c r="A51" s="143" t="s">
        <v>64</v>
      </c>
      <c r="B51" s="213">
        <f>[4]Sheet1!D43</f>
        <v>5.690088813019611</v>
      </c>
      <c r="C51" s="213">
        <f>[4]Sheet1!F43</f>
        <v>6</v>
      </c>
      <c r="D51" s="213">
        <f>[4]Sheet1!H43</f>
        <v>0</v>
      </c>
      <c r="E51" s="213">
        <f>[4]Sheet1!J43</f>
        <v>6</v>
      </c>
      <c r="F51" s="213">
        <f>[4]Sheet1!L43</f>
        <v>0</v>
      </c>
      <c r="G51" s="213">
        <f>[4]Sheet1!N43</f>
        <v>5.5999318716370512</v>
      </c>
      <c r="H51" s="100">
        <f>[1]MercLab!H372</f>
        <v>0</v>
      </c>
      <c r="I51" s="100">
        <f>[1]MercLab!I372</f>
        <v>0</v>
      </c>
    </row>
    <row r="52" spans="1:9">
      <c r="A52" s="200"/>
      <c r="B52" s="199"/>
      <c r="C52" s="199"/>
      <c r="D52" s="199"/>
      <c r="E52" s="199"/>
      <c r="F52" s="199"/>
      <c r="G52" s="199"/>
      <c r="H52" s="199"/>
      <c r="I52" s="199"/>
    </row>
    <row r="53" spans="1:9">
      <c r="A53" s="14" t="str">
        <f>'C01'!$A$46</f>
        <v>Fuente: Instituto Nacional de Estadística (INE). Encuesta Permanente de Hogares de Propósitos Múltiples, Junio 2014.</v>
      </c>
      <c r="B53" s="147"/>
      <c r="C53" s="147"/>
      <c r="D53" s="147"/>
      <c r="E53" s="147"/>
      <c r="F53" s="147"/>
      <c r="G53" s="147"/>
      <c r="H53" s="147"/>
      <c r="I53" s="147"/>
    </row>
    <row r="54" spans="1:9">
      <c r="A54" s="38" t="str">
        <f>'C02'!$A$46</f>
        <v>(Promedio de salarios mínimos por rama)</v>
      </c>
      <c r="B54" s="147"/>
      <c r="C54" s="147"/>
      <c r="D54" s="147"/>
      <c r="E54" s="147"/>
      <c r="F54" s="147"/>
      <c r="G54" s="147"/>
      <c r="H54" s="147"/>
      <c r="I54" s="147"/>
    </row>
    <row r="55" spans="1:9">
      <c r="A55" s="38" t="s">
        <v>135</v>
      </c>
      <c r="B55" s="147"/>
      <c r="C55" s="147"/>
      <c r="D55" s="147"/>
      <c r="E55" s="147"/>
      <c r="F55" s="147"/>
      <c r="G55" s="147"/>
      <c r="H55" s="147"/>
      <c r="I55" s="147"/>
    </row>
    <row r="56" spans="1:9">
      <c r="A56" s="147"/>
      <c r="B56" s="147"/>
      <c r="C56" s="147"/>
      <c r="D56" s="39"/>
      <c r="E56" s="147"/>
      <c r="F56" s="147"/>
      <c r="G56" s="147"/>
      <c r="H56" s="147"/>
      <c r="I56" s="147"/>
    </row>
    <row r="57" spans="1:9">
      <c r="A57" s="268" t="s">
        <v>107</v>
      </c>
      <c r="B57" s="268"/>
      <c r="C57" s="268"/>
      <c r="D57" s="268"/>
      <c r="E57" s="268"/>
      <c r="F57" s="268"/>
      <c r="G57" s="268"/>
      <c r="H57" s="268"/>
      <c r="I57" s="268"/>
    </row>
    <row r="58" spans="1:9">
      <c r="A58" s="268" t="s">
        <v>106</v>
      </c>
      <c r="B58" s="268"/>
      <c r="C58" s="268"/>
      <c r="D58" s="268"/>
      <c r="E58" s="268"/>
      <c r="F58" s="268"/>
      <c r="G58" s="268"/>
      <c r="H58" s="268"/>
      <c r="I58" s="268"/>
    </row>
    <row r="59" spans="1:9">
      <c r="A59" s="268" t="s">
        <v>41</v>
      </c>
      <c r="B59" s="268"/>
      <c r="C59" s="268"/>
      <c r="D59" s="268"/>
      <c r="E59" s="268"/>
      <c r="F59" s="268"/>
      <c r="G59" s="268"/>
      <c r="H59" s="268"/>
      <c r="I59" s="268"/>
    </row>
    <row r="60" spans="1:9">
      <c r="A60" s="147" t="s">
        <v>21</v>
      </c>
      <c r="B60" s="147"/>
      <c r="C60" s="147"/>
      <c r="D60" s="147"/>
      <c r="E60" s="147"/>
      <c r="F60" s="147"/>
      <c r="G60" s="147"/>
      <c r="H60" s="147"/>
      <c r="I60" s="147"/>
    </row>
    <row r="61" spans="1:9">
      <c r="A61" s="269" t="s">
        <v>39</v>
      </c>
      <c r="B61" s="269" t="s">
        <v>35</v>
      </c>
      <c r="C61" s="272" t="s">
        <v>8</v>
      </c>
      <c r="D61" s="272"/>
      <c r="E61" s="272"/>
      <c r="F61" s="272"/>
      <c r="G61" s="269" t="s">
        <v>36</v>
      </c>
      <c r="H61" s="269" t="s">
        <v>44</v>
      </c>
      <c r="I61" s="269" t="s">
        <v>37</v>
      </c>
    </row>
    <row r="62" spans="1:9" ht="24" customHeight="1">
      <c r="A62" s="270"/>
      <c r="B62" s="270"/>
      <c r="C62" s="41" t="s">
        <v>0</v>
      </c>
      <c r="D62" s="41" t="s">
        <v>140</v>
      </c>
      <c r="E62" s="41" t="s">
        <v>12</v>
      </c>
      <c r="F62" s="41" t="s">
        <v>141</v>
      </c>
      <c r="G62" s="270"/>
      <c r="H62" s="270"/>
      <c r="I62" s="270" t="s">
        <v>38</v>
      </c>
    </row>
    <row r="63" spans="1:9">
      <c r="A63" s="40"/>
      <c r="B63" s="40"/>
      <c r="C63" s="42"/>
      <c r="D63" s="40"/>
      <c r="E63" s="40"/>
      <c r="F63" s="40"/>
      <c r="G63" s="40"/>
      <c r="H63" s="40"/>
      <c r="I63" s="40"/>
    </row>
    <row r="64" spans="1:9">
      <c r="A64" s="113" t="s">
        <v>89</v>
      </c>
      <c r="B64" s="99">
        <f>B6</f>
        <v>7.7246416920459255</v>
      </c>
      <c r="C64" s="99">
        <f t="shared" ref="C64:I64" si="2">C6</f>
        <v>8.6326765590189556</v>
      </c>
      <c r="D64" s="99">
        <f t="shared" si="2"/>
        <v>12.284138683578725</v>
      </c>
      <c r="E64" s="99">
        <f t="shared" si="2"/>
        <v>8.1882577192440209</v>
      </c>
      <c r="F64" s="99">
        <f t="shared" si="2"/>
        <v>6.2972986092879282</v>
      </c>
      <c r="G64" s="99">
        <f t="shared" si="2"/>
        <v>6.4905807888086056</v>
      </c>
      <c r="H64" s="99">
        <f t="shared" si="2"/>
        <v>0</v>
      </c>
      <c r="I64" s="99">
        <f t="shared" si="2"/>
        <v>0</v>
      </c>
    </row>
    <row r="65" spans="1:9">
      <c r="A65" s="43"/>
      <c r="B65" s="148"/>
      <c r="C65" s="148"/>
      <c r="D65" s="148"/>
      <c r="E65" s="148"/>
      <c r="F65" s="148"/>
      <c r="G65" s="148"/>
      <c r="H65" s="148"/>
      <c r="I65" s="148"/>
    </row>
    <row r="66" spans="1:9">
      <c r="A66" s="44" t="s">
        <v>17</v>
      </c>
      <c r="B66" s="91"/>
      <c r="C66" s="91"/>
      <c r="D66" s="91"/>
      <c r="E66" s="91"/>
      <c r="F66" s="91"/>
      <c r="G66" s="91"/>
      <c r="H66" s="115">
        <f>[1]MercLab!H374</f>
        <v>0</v>
      </c>
      <c r="I66" s="115">
        <f>[1]MercLab!I374</f>
        <v>0</v>
      </c>
    </row>
    <row r="67" spans="1:9">
      <c r="A67" s="45" t="s">
        <v>73</v>
      </c>
      <c r="B67" s="213">
        <f>[4]Sheet1!D44</f>
        <v>5.1718183548947234</v>
      </c>
      <c r="C67" s="213">
        <f>[4]Sheet1!F44</f>
        <v>5.4585408316519946</v>
      </c>
      <c r="D67" s="213">
        <f>[4]Sheet1!H44</f>
        <v>0</v>
      </c>
      <c r="E67" s="213">
        <f>[4]Sheet1!J44</f>
        <v>5.4585408316519946</v>
      </c>
      <c r="F67" s="213">
        <f>[4]Sheet1!L44</f>
        <v>0</v>
      </c>
      <c r="G67" s="213">
        <f>[4]Sheet1!N44</f>
        <v>4.9605840468061073</v>
      </c>
      <c r="H67" s="100">
        <f>[1]MercLab!H375</f>
        <v>0</v>
      </c>
      <c r="I67" s="100">
        <f>[1]MercLab!I375</f>
        <v>0</v>
      </c>
    </row>
    <row r="68" spans="1:9">
      <c r="A68" s="45" t="s">
        <v>91</v>
      </c>
      <c r="B68" s="213">
        <f>[4]Sheet1!D45</f>
        <v>6.1629159739621411</v>
      </c>
      <c r="C68" s="213">
        <f>[4]Sheet1!F45</f>
        <v>6.7074470898580252</v>
      </c>
      <c r="D68" s="213">
        <f>[4]Sheet1!H45</f>
        <v>0</v>
      </c>
      <c r="E68" s="213">
        <f>[4]Sheet1!J45</f>
        <v>6.7074470898580252</v>
      </c>
      <c r="F68" s="213">
        <f>[4]Sheet1!L45</f>
        <v>0</v>
      </c>
      <c r="G68" s="213">
        <f>[4]Sheet1!N45</f>
        <v>5.6436453956849499</v>
      </c>
      <c r="H68" s="100">
        <f>[1]MercLab!H376</f>
        <v>0</v>
      </c>
      <c r="I68" s="100">
        <f>[1]MercLab!I376</f>
        <v>0</v>
      </c>
    </row>
    <row r="69" spans="1:9">
      <c r="A69" s="45" t="s">
        <v>74</v>
      </c>
      <c r="B69" s="213">
        <f>[4]Sheet1!D46</f>
        <v>7.7824590712402486</v>
      </c>
      <c r="C69" s="213">
        <f>[4]Sheet1!F46</f>
        <v>8.4164240754199273</v>
      </c>
      <c r="D69" s="213">
        <f>[4]Sheet1!H46</f>
        <v>11</v>
      </c>
      <c r="E69" s="213">
        <f>[4]Sheet1!J46</f>
        <v>8.4143146390358083</v>
      </c>
      <c r="F69" s="213">
        <f>[4]Sheet1!L46</f>
        <v>0</v>
      </c>
      <c r="G69" s="213">
        <f>[4]Sheet1!N46</f>
        <v>6.68139807089928</v>
      </c>
      <c r="H69" s="100">
        <f>[1]MercLab!H377</f>
        <v>0</v>
      </c>
      <c r="I69" s="100">
        <f>[1]MercLab!I377</f>
        <v>0</v>
      </c>
    </row>
    <row r="70" spans="1:9">
      <c r="A70" s="45" t="s">
        <v>75</v>
      </c>
      <c r="B70" s="213">
        <f>[4]Sheet1!D47</f>
        <v>9.3787476695789849</v>
      </c>
      <c r="C70" s="213">
        <f>[4]Sheet1!F47</f>
        <v>9.4977599416532943</v>
      </c>
      <c r="D70" s="213">
        <f>[4]Sheet1!H47</f>
        <v>10.510100955030113</v>
      </c>
      <c r="E70" s="213">
        <f>[4]Sheet1!J47</f>
        <v>8.7282652099869118</v>
      </c>
      <c r="F70" s="213">
        <f>[4]Sheet1!L47</f>
        <v>0</v>
      </c>
      <c r="G70" s="213">
        <f>[4]Sheet1!N47</f>
        <v>6</v>
      </c>
      <c r="H70" s="100">
        <f>[1]MercLab!H378</f>
        <v>0</v>
      </c>
      <c r="I70" s="100">
        <f>[1]MercLab!I378</f>
        <v>0</v>
      </c>
    </row>
    <row r="71" spans="1:9">
      <c r="A71" s="45" t="s">
        <v>92</v>
      </c>
      <c r="B71" s="213">
        <f>[4]Sheet1!D48</f>
        <v>7.0830275609563982</v>
      </c>
      <c r="C71" s="213">
        <f>[4]Sheet1!F48</f>
        <v>7.0489876614619558</v>
      </c>
      <c r="D71" s="213">
        <f>[4]Sheet1!H48</f>
        <v>9.5066522492803944</v>
      </c>
      <c r="E71" s="213">
        <f>[4]Sheet1!J48</f>
        <v>7.0110335512737532</v>
      </c>
      <c r="F71" s="213">
        <f>[4]Sheet1!L48</f>
        <v>0</v>
      </c>
      <c r="G71" s="213">
        <f>[4]Sheet1!N48</f>
        <v>7.1808583747108914</v>
      </c>
      <c r="H71" s="100">
        <f>[1]MercLab!H379</f>
        <v>0</v>
      </c>
      <c r="I71" s="100">
        <f>[1]MercLab!I379</f>
        <v>0</v>
      </c>
    </row>
    <row r="72" spans="1:9">
      <c r="A72" s="45" t="s">
        <v>110</v>
      </c>
      <c r="B72" s="213">
        <f>[4]Sheet1!D49</f>
        <v>7.91523518749774</v>
      </c>
      <c r="C72" s="213">
        <f>[4]Sheet1!F49</f>
        <v>8.9925874201522529</v>
      </c>
      <c r="D72" s="213">
        <f>[4]Sheet1!H49</f>
        <v>2</v>
      </c>
      <c r="E72" s="213">
        <f>[4]Sheet1!J49</f>
        <v>8.9972726805730439</v>
      </c>
      <c r="F72" s="213">
        <f>[4]Sheet1!L49</f>
        <v>0</v>
      </c>
      <c r="G72" s="213">
        <f>[4]Sheet1!N49</f>
        <v>7.0890265222704523</v>
      </c>
      <c r="H72" s="100">
        <f>[1]MercLab!H380</f>
        <v>0</v>
      </c>
      <c r="I72" s="100">
        <f>[1]MercLab!I380</f>
        <v>0</v>
      </c>
    </row>
    <row r="73" spans="1:9">
      <c r="A73" s="45" t="s">
        <v>77</v>
      </c>
      <c r="B73" s="213">
        <f>[4]Sheet1!D50</f>
        <v>7.956916948365258</v>
      </c>
      <c r="C73" s="213">
        <f>[4]Sheet1!F50</f>
        <v>8.8454120543526287</v>
      </c>
      <c r="D73" s="213">
        <f>[4]Sheet1!H50</f>
        <v>11.336309807549718</v>
      </c>
      <c r="E73" s="213">
        <f>[4]Sheet1!J50</f>
        <v>8.5081428770279128</v>
      </c>
      <c r="F73" s="213">
        <f>[4]Sheet1!L50</f>
        <v>0</v>
      </c>
      <c r="G73" s="213">
        <f>[4]Sheet1!N50</f>
        <v>7.0713087444549094</v>
      </c>
      <c r="H73" s="100">
        <f>[1]MercLab!H381</f>
        <v>0</v>
      </c>
      <c r="I73" s="100">
        <f>[1]MercLab!I381</f>
        <v>0</v>
      </c>
    </row>
    <row r="74" spans="1:9">
      <c r="A74" s="45" t="s">
        <v>76</v>
      </c>
      <c r="B74" s="213">
        <f>[4]Sheet1!D51</f>
        <v>11.701630256712672</v>
      </c>
      <c r="C74" s="213">
        <f>[4]Sheet1!F51</f>
        <v>11.441608259221603</v>
      </c>
      <c r="D74" s="213">
        <f>[4]Sheet1!H51</f>
        <v>15.9375</v>
      </c>
      <c r="E74" s="213">
        <f>[4]Sheet1!J51</f>
        <v>11.278348333525118</v>
      </c>
      <c r="F74" s="213">
        <f>[4]Sheet1!L51</f>
        <v>0</v>
      </c>
      <c r="G74" s="213">
        <f>[4]Sheet1!N51</f>
        <v>12.768872075756118</v>
      </c>
      <c r="H74" s="100">
        <f>[1]MercLab!H382</f>
        <v>0</v>
      </c>
      <c r="I74" s="100">
        <f>[1]MercLab!I382</f>
        <v>0</v>
      </c>
    </row>
    <row r="75" spans="1:9">
      <c r="A75" s="45" t="s">
        <v>78</v>
      </c>
      <c r="B75" s="213">
        <f>[4]Sheet1!D52</f>
        <v>9.7104569343458795</v>
      </c>
      <c r="C75" s="213">
        <f>[4]Sheet1!F52</f>
        <v>10.335595106713471</v>
      </c>
      <c r="D75" s="213">
        <f>[4]Sheet1!H52</f>
        <v>12.356230250464447</v>
      </c>
      <c r="E75" s="213">
        <f>[4]Sheet1!J52</f>
        <v>10.334307616061729</v>
      </c>
      <c r="F75" s="213">
        <f>[4]Sheet1!L52</f>
        <v>6.2972986092879282</v>
      </c>
      <c r="G75" s="213">
        <f>[4]Sheet1!N52</f>
        <v>7.2429411339129786</v>
      </c>
      <c r="H75" s="100">
        <f>[1]MercLab!H383</f>
        <v>0</v>
      </c>
      <c r="I75" s="100">
        <f>[1]MercLab!I383</f>
        <v>0</v>
      </c>
    </row>
    <row r="76" spans="1:9">
      <c r="A76" s="45" t="s">
        <v>79</v>
      </c>
      <c r="B76" s="213">
        <f>[4]Sheet1!D53</f>
        <v>5.690088813019611</v>
      </c>
      <c r="C76" s="213">
        <f>[4]Sheet1!F53</f>
        <v>6</v>
      </c>
      <c r="D76" s="213">
        <f>[4]Sheet1!H53</f>
        <v>0</v>
      </c>
      <c r="E76" s="213">
        <f>[4]Sheet1!J53</f>
        <v>6</v>
      </c>
      <c r="F76" s="213">
        <f>[4]Sheet1!L53</f>
        <v>0</v>
      </c>
      <c r="G76" s="213">
        <f>[4]Sheet1!N53</f>
        <v>5.5999318716370512</v>
      </c>
      <c r="H76" s="100">
        <f>[1]MercLab!H384</f>
        <v>0</v>
      </c>
      <c r="I76" s="100">
        <f>[1]MercLab!I384</f>
        <v>0</v>
      </c>
    </row>
    <row r="77" spans="1:9">
      <c r="A77" s="10"/>
      <c r="B77" s="213"/>
      <c r="C77" s="213"/>
      <c r="D77" s="213"/>
      <c r="E77" s="213"/>
      <c r="F77" s="213"/>
      <c r="G77" s="213"/>
      <c r="H77" s="114"/>
      <c r="I77" s="114"/>
    </row>
    <row r="78" spans="1:9">
      <c r="A78" s="44" t="s">
        <v>18</v>
      </c>
      <c r="H78" s="117">
        <f>[1]MercLab!H386</f>
        <v>0</v>
      </c>
      <c r="I78" s="117">
        <f>[1]MercLab!I386</f>
        <v>0</v>
      </c>
    </row>
    <row r="79" spans="1:9">
      <c r="A79" s="45" t="s">
        <v>93</v>
      </c>
      <c r="B79" s="213">
        <f>[4]Sheet1!D55</f>
        <v>13.328538861257023</v>
      </c>
      <c r="C79" s="213">
        <f>[4]Sheet1!F55</f>
        <v>13.515414578797383</v>
      </c>
      <c r="D79" s="213">
        <f>[4]Sheet1!H55</f>
        <v>13.954705628760086</v>
      </c>
      <c r="E79" s="213">
        <f>[4]Sheet1!J55</f>
        <v>13.061294348980143</v>
      </c>
      <c r="F79" s="213">
        <f>[4]Sheet1!L55</f>
        <v>0</v>
      </c>
      <c r="G79" s="213">
        <f>[4]Sheet1!N55</f>
        <v>12.04731583924862</v>
      </c>
      <c r="H79" s="100">
        <f>[1]MercLab!H387</f>
        <v>0</v>
      </c>
      <c r="I79" s="100">
        <f>[1]MercLab!I387</f>
        <v>0</v>
      </c>
    </row>
    <row r="80" spans="1:9">
      <c r="A80" s="45" t="s">
        <v>80</v>
      </c>
      <c r="B80" s="213">
        <f>[4]Sheet1!D56</f>
        <v>12.568800041489803</v>
      </c>
      <c r="C80" s="213">
        <f>[4]Sheet1!F56</f>
        <v>13.165816354494421</v>
      </c>
      <c r="D80" s="213">
        <f>[4]Sheet1!H56</f>
        <v>12.958416443604978</v>
      </c>
      <c r="E80" s="213">
        <f>[4]Sheet1!J56</f>
        <v>13.234010227080333</v>
      </c>
      <c r="F80" s="213">
        <f>[4]Sheet1!L56</f>
        <v>0</v>
      </c>
      <c r="G80" s="213">
        <f>[4]Sheet1!N56</f>
        <v>10.905310627772874</v>
      </c>
      <c r="H80" s="100">
        <f>[1]MercLab!H388</f>
        <v>0</v>
      </c>
      <c r="I80" s="100">
        <f>[1]MercLab!I388</f>
        <v>0</v>
      </c>
    </row>
    <row r="81" spans="1:9">
      <c r="A81" s="45" t="s">
        <v>81</v>
      </c>
      <c r="B81" s="213">
        <f>[4]Sheet1!D57</f>
        <v>11.584789680859449</v>
      </c>
      <c r="C81" s="213">
        <f>[4]Sheet1!F57</f>
        <v>11.939596365303798</v>
      </c>
      <c r="D81" s="213">
        <f>[4]Sheet1!H57</f>
        <v>11.634987172889819</v>
      </c>
      <c r="E81" s="213">
        <f>[4]Sheet1!J57</f>
        <v>12.073409469372606</v>
      </c>
      <c r="F81" s="213">
        <f>[4]Sheet1!L57</f>
        <v>0</v>
      </c>
      <c r="G81" s="213">
        <f>[4]Sheet1!N57</f>
        <v>7.5354523905167632</v>
      </c>
      <c r="H81" s="100">
        <f>[1]MercLab!H389</f>
        <v>0</v>
      </c>
      <c r="I81" s="100">
        <f>[1]MercLab!I389</f>
        <v>0</v>
      </c>
    </row>
    <row r="82" spans="1:9">
      <c r="A82" s="45" t="s">
        <v>82</v>
      </c>
      <c r="B82" s="213">
        <f>[4]Sheet1!D58</f>
        <v>7.7434774738072809</v>
      </c>
      <c r="C82" s="213">
        <f>[4]Sheet1!F58</f>
        <v>9.7903595007832376</v>
      </c>
      <c r="D82" s="213">
        <f>[4]Sheet1!H58</f>
        <v>9.5444450772452303</v>
      </c>
      <c r="E82" s="213">
        <f>[4]Sheet1!J58</f>
        <v>9.795007706351976</v>
      </c>
      <c r="F82" s="213">
        <f>[4]Sheet1!L58</f>
        <v>0</v>
      </c>
      <c r="G82" s="213">
        <f>[4]Sheet1!N58</f>
        <v>6.8509544023902338</v>
      </c>
      <c r="H82" s="100">
        <f>[1]MercLab!H390</f>
        <v>0</v>
      </c>
      <c r="I82" s="100">
        <f>[1]MercLab!I390</f>
        <v>0</v>
      </c>
    </row>
    <row r="83" spans="1:9">
      <c r="A83" s="45" t="s">
        <v>83</v>
      </c>
      <c r="B83" s="213">
        <f>[4]Sheet1!D59</f>
        <v>5.1459590858164868</v>
      </c>
      <c r="C83" s="213">
        <f>[4]Sheet1!F59</f>
        <v>5.4139639882847472</v>
      </c>
      <c r="D83" s="213">
        <f>[4]Sheet1!H59</f>
        <v>0</v>
      </c>
      <c r="E83" s="213">
        <f>[4]Sheet1!J59</f>
        <v>5.4139639882847472</v>
      </c>
      <c r="F83" s="213">
        <f>[4]Sheet1!L59</f>
        <v>0</v>
      </c>
      <c r="G83" s="213">
        <f>[4]Sheet1!N59</f>
        <v>4.9543758503255537</v>
      </c>
      <c r="H83" s="100">
        <f>[1]MercLab!H391</f>
        <v>0</v>
      </c>
      <c r="I83" s="100">
        <f>[1]MercLab!I391</f>
        <v>0</v>
      </c>
    </row>
    <row r="84" spans="1:9">
      <c r="A84" s="45" t="s">
        <v>84</v>
      </c>
      <c r="B84" s="213">
        <f>[4]Sheet1!D60</f>
        <v>6.9959910907350391</v>
      </c>
      <c r="C84" s="213">
        <f>[4]Sheet1!F60</f>
        <v>6.9276196606061164</v>
      </c>
      <c r="D84" s="213">
        <f>[4]Sheet1!H60</f>
        <v>7.7807771211067509</v>
      </c>
      <c r="E84" s="213">
        <f>[4]Sheet1!J60</f>
        <v>6.8054226454110127</v>
      </c>
      <c r="F84" s="213">
        <f>[4]Sheet1!L60</f>
        <v>5.883655190844058</v>
      </c>
      <c r="G84" s="213">
        <f>[4]Sheet1!N60</f>
        <v>7.0663138078485881</v>
      </c>
      <c r="H84" s="100">
        <f>[1]MercLab!H392</f>
        <v>0</v>
      </c>
      <c r="I84" s="100">
        <f>[1]MercLab!I392</f>
        <v>0</v>
      </c>
    </row>
    <row r="85" spans="1:9">
      <c r="A85" s="45" t="s">
        <v>95</v>
      </c>
      <c r="B85" s="213">
        <f>[4]Sheet1!D61</f>
        <v>7.4373139126185714</v>
      </c>
      <c r="C85" s="213">
        <f>[4]Sheet1!F61</f>
        <v>7.4289062260183183</v>
      </c>
      <c r="D85" s="213">
        <f>[4]Sheet1!H61</f>
        <v>9.9718023660583732</v>
      </c>
      <c r="E85" s="213">
        <f>[4]Sheet1!J61</f>
        <v>7.3782864269841095</v>
      </c>
      <c r="F85" s="213">
        <f>[4]Sheet1!L61</f>
        <v>0</v>
      </c>
      <c r="G85" s="213">
        <f>[4]Sheet1!N61</f>
        <v>7.4582598332013035</v>
      </c>
      <c r="H85" s="100">
        <f>[1]MercLab!H393</f>
        <v>0</v>
      </c>
      <c r="I85" s="100">
        <f>[1]MercLab!I393</f>
        <v>0</v>
      </c>
    </row>
    <row r="86" spans="1:9">
      <c r="A86" s="45" t="s">
        <v>85</v>
      </c>
      <c r="B86" s="213">
        <f>[4]Sheet1!D62</f>
        <v>6.0422963251666726</v>
      </c>
      <c r="C86" s="213">
        <f>[4]Sheet1!F62</f>
        <v>6.3202543004844207</v>
      </c>
      <c r="D86" s="213">
        <f>[4]Sheet1!H62</f>
        <v>7</v>
      </c>
      <c r="E86" s="213">
        <f>[4]Sheet1!J62</f>
        <v>6.3164175882433513</v>
      </c>
      <c r="F86" s="213">
        <f>[4]Sheet1!L62</f>
        <v>0</v>
      </c>
      <c r="G86" s="213">
        <f>[4]Sheet1!N62</f>
        <v>5.9304507106160713</v>
      </c>
      <c r="H86" s="100">
        <f>[1]MercLab!H394</f>
        <v>0</v>
      </c>
      <c r="I86" s="100">
        <f>[1]MercLab!I394</f>
        <v>0</v>
      </c>
    </row>
    <row r="87" spans="1:9">
      <c r="A87" s="45" t="s">
        <v>86</v>
      </c>
      <c r="B87" s="213">
        <f>[4]Sheet1!D63</f>
        <v>7.5610830408107672</v>
      </c>
      <c r="C87" s="213">
        <f>[4]Sheet1!F63</f>
        <v>8.0238559691484674</v>
      </c>
      <c r="D87" s="213">
        <f>[4]Sheet1!H63</f>
        <v>9.7039876031204422</v>
      </c>
      <c r="E87" s="213">
        <f>[4]Sheet1!J63</f>
        <v>7.9029089690851819</v>
      </c>
      <c r="F87" s="213">
        <f>[4]Sheet1!L63</f>
        <v>0</v>
      </c>
      <c r="G87" s="213">
        <f>[4]Sheet1!N63</f>
        <v>5.9026009201716567</v>
      </c>
      <c r="H87" s="100">
        <f>[1]MercLab!H395</f>
        <v>0</v>
      </c>
      <c r="I87" s="100">
        <f>[1]MercLab!I395</f>
        <v>0</v>
      </c>
    </row>
    <row r="88" spans="1:9">
      <c r="A88" s="45" t="s">
        <v>94</v>
      </c>
      <c r="B88" s="213">
        <f>[4]Sheet1!D64</f>
        <v>6.62675055520603</v>
      </c>
      <c r="C88" s="213">
        <f>[4]Sheet1!F64</f>
        <v>6.7520465756664372</v>
      </c>
      <c r="D88" s="213">
        <f>[4]Sheet1!H64</f>
        <v>7.5044626081034655</v>
      </c>
      <c r="E88" s="213">
        <f>[4]Sheet1!J64</f>
        <v>6.8969888312940562</v>
      </c>
      <c r="F88" s="213">
        <f>[4]Sheet1!L64</f>
        <v>6.3033005883328546</v>
      </c>
      <c r="G88" s="213">
        <f>[4]Sheet1!N64</f>
        <v>6.3510678350137884</v>
      </c>
      <c r="H88" s="100">
        <f>[1]MercLab!H396</f>
        <v>0</v>
      </c>
      <c r="I88" s="100">
        <f>[1]MercLab!I396</f>
        <v>0</v>
      </c>
    </row>
    <row r="89" spans="1:9">
      <c r="A89" s="45" t="s">
        <v>79</v>
      </c>
      <c r="B89" s="213">
        <f>[4]Sheet1!D65</f>
        <v>7.4661654018411792</v>
      </c>
      <c r="C89" s="213">
        <f>[4]Sheet1!F65</f>
        <v>7.6913238055809119</v>
      </c>
      <c r="D89" s="213">
        <f>[4]Sheet1!H65</f>
        <v>11</v>
      </c>
      <c r="E89" s="213">
        <f>[4]Sheet1!J65</f>
        <v>7.5815585912370471</v>
      </c>
      <c r="F89" s="213">
        <f>[4]Sheet1!L65</f>
        <v>0</v>
      </c>
      <c r="G89" s="213">
        <f>[4]Sheet1!N65</f>
        <v>7.0665650782657927</v>
      </c>
      <c r="H89" s="100">
        <f>[1]MercLab!H397</f>
        <v>0</v>
      </c>
      <c r="I89" s="100">
        <f>[1]MercLab!I397</f>
        <v>0</v>
      </c>
    </row>
    <row r="90" spans="1:9">
      <c r="A90" s="194"/>
      <c r="B90" s="198"/>
      <c r="C90" s="198"/>
      <c r="D90" s="198"/>
      <c r="E90" s="198"/>
      <c r="F90" s="198"/>
      <c r="G90" s="198"/>
      <c r="H90" s="198"/>
      <c r="I90" s="198"/>
    </row>
    <row r="91" spans="1:9">
      <c r="A91" s="14" t="str">
        <f>'C01'!$A$46</f>
        <v>Fuente: Instituto Nacional de Estadística (INE). Encuesta Permanente de Hogares de Propósitos Múltiples, Junio 2014.</v>
      </c>
      <c r="B91" s="147"/>
      <c r="C91" s="147"/>
      <c r="D91" s="147"/>
      <c r="E91" s="147"/>
      <c r="F91" s="147"/>
      <c r="G91" s="147"/>
      <c r="H91" s="147"/>
      <c r="I91" s="147"/>
    </row>
    <row r="92" spans="1:9">
      <c r="A92" s="38" t="str">
        <f>'C02'!$A$46</f>
        <v>(Promedio de salarios mínimos por rama)</v>
      </c>
      <c r="B92" s="147"/>
      <c r="C92" s="147"/>
      <c r="D92" s="147"/>
      <c r="E92" s="147"/>
      <c r="F92" s="147"/>
      <c r="G92" s="147"/>
      <c r="H92" s="147"/>
      <c r="I92" s="147"/>
    </row>
    <row r="93" spans="1:9">
      <c r="A93" s="38"/>
      <c r="B93" s="147"/>
      <c r="C93" s="147"/>
      <c r="D93" s="147"/>
      <c r="E93" s="147"/>
      <c r="F93" s="147"/>
      <c r="G93" s="147"/>
      <c r="H93" s="147"/>
      <c r="I93" s="147"/>
    </row>
    <row r="94" spans="1:9">
      <c r="A94" s="147"/>
      <c r="B94" s="147"/>
      <c r="C94" s="147"/>
      <c r="D94" s="147"/>
      <c r="E94" s="147"/>
      <c r="F94" s="147"/>
      <c r="G94" s="147"/>
      <c r="H94" s="147"/>
      <c r="I94" s="147"/>
    </row>
    <row r="95" spans="1:9">
      <c r="A95" s="147"/>
      <c r="B95" s="147"/>
      <c r="C95" s="147"/>
      <c r="D95" s="147"/>
      <c r="E95" s="147"/>
      <c r="F95" s="147"/>
      <c r="G95" s="147"/>
      <c r="H95" s="147"/>
      <c r="I95" s="147"/>
    </row>
    <row r="96" spans="1:9">
      <c r="A96" s="147"/>
      <c r="B96" s="147"/>
      <c r="C96" s="147"/>
      <c r="D96" s="147"/>
      <c r="E96" s="147"/>
      <c r="F96" s="147"/>
      <c r="G96" s="147"/>
      <c r="H96" s="147"/>
      <c r="I96" s="147"/>
    </row>
    <row r="97" spans="1:9">
      <c r="A97" s="147"/>
      <c r="B97" s="147"/>
      <c r="C97" s="147"/>
      <c r="D97" s="147"/>
      <c r="E97" s="147"/>
      <c r="F97" s="147"/>
      <c r="G97" s="147"/>
      <c r="H97" s="147"/>
      <c r="I97" s="147"/>
    </row>
    <row r="98" spans="1:9">
      <c r="A98" s="147"/>
      <c r="B98" s="147"/>
      <c r="C98" s="147"/>
      <c r="D98" s="147"/>
      <c r="E98" s="147"/>
      <c r="F98" s="147"/>
      <c r="G98" s="147"/>
      <c r="H98" s="147"/>
      <c r="I98" s="147"/>
    </row>
    <row r="99" spans="1:9">
      <c r="A99" s="147"/>
      <c r="B99" s="147"/>
      <c r="C99" s="147"/>
      <c r="D99" s="147"/>
      <c r="E99" s="147"/>
      <c r="F99" s="147"/>
      <c r="G99" s="147"/>
      <c r="H99" s="147"/>
      <c r="I99" s="147"/>
    </row>
    <row r="100" spans="1:9">
      <c r="A100" s="147"/>
      <c r="B100" s="147"/>
      <c r="C100" s="147"/>
      <c r="D100" s="147"/>
      <c r="E100" s="147"/>
      <c r="F100" s="147"/>
      <c r="G100" s="147"/>
      <c r="H100" s="147"/>
      <c r="I100" s="147"/>
    </row>
    <row r="101" spans="1:9">
      <c r="A101" s="147"/>
      <c r="B101" s="147"/>
      <c r="C101" s="147"/>
      <c r="D101" s="147"/>
      <c r="E101" s="147"/>
      <c r="F101" s="147"/>
      <c r="G101" s="147"/>
      <c r="H101" s="147"/>
      <c r="I101" s="147"/>
    </row>
    <row r="102" spans="1:9">
      <c r="A102" s="147"/>
      <c r="B102" s="147"/>
      <c r="C102" s="147"/>
      <c r="D102" s="147"/>
      <c r="E102" s="147"/>
      <c r="F102" s="147"/>
      <c r="G102" s="147"/>
      <c r="H102" s="147"/>
      <c r="I102" s="147"/>
    </row>
    <row r="103" spans="1:9">
      <c r="A103" s="147"/>
      <c r="B103" s="147"/>
      <c r="C103" s="147"/>
      <c r="D103" s="147"/>
      <c r="E103" s="147"/>
      <c r="F103" s="147"/>
      <c r="G103" s="147"/>
      <c r="H103" s="147"/>
      <c r="I103" s="147"/>
    </row>
    <row r="104" spans="1:9">
      <c r="A104" s="147"/>
      <c r="B104" s="147"/>
      <c r="C104" s="147"/>
      <c r="D104" s="147"/>
      <c r="E104" s="147"/>
      <c r="F104" s="147"/>
      <c r="G104" s="147"/>
      <c r="H104" s="147"/>
      <c r="I104" s="147"/>
    </row>
    <row r="105" spans="1:9">
      <c r="A105" s="147"/>
      <c r="B105" s="147"/>
      <c r="C105" s="147"/>
      <c r="D105" s="147"/>
      <c r="E105" s="147"/>
      <c r="F105" s="147"/>
      <c r="G105" s="147"/>
      <c r="H105" s="147"/>
      <c r="I105" s="147"/>
    </row>
    <row r="106" spans="1:9">
      <c r="A106" s="147"/>
      <c r="B106" s="147"/>
      <c r="C106" s="147"/>
      <c r="D106" s="147"/>
      <c r="E106" s="147"/>
      <c r="F106" s="147"/>
      <c r="G106" s="147"/>
      <c r="H106" s="147"/>
      <c r="I106" s="147"/>
    </row>
    <row r="107" spans="1:9">
      <c r="A107" s="147"/>
      <c r="B107" s="147"/>
      <c r="C107" s="147"/>
      <c r="D107" s="147"/>
      <c r="E107" s="147"/>
      <c r="F107" s="147"/>
      <c r="G107" s="147"/>
      <c r="H107" s="147"/>
      <c r="I107" s="147"/>
    </row>
    <row r="108" spans="1:9">
      <c r="A108" s="147"/>
      <c r="B108" s="147"/>
      <c r="C108" s="147"/>
      <c r="D108" s="147"/>
      <c r="E108" s="147"/>
      <c r="F108" s="147"/>
      <c r="G108" s="147"/>
      <c r="H108" s="147"/>
      <c r="I108" s="147"/>
    </row>
    <row r="109" spans="1:9">
      <c r="A109" s="147"/>
      <c r="B109" s="147"/>
      <c r="C109" s="147"/>
      <c r="D109" s="147"/>
      <c r="E109" s="147"/>
      <c r="F109" s="147"/>
      <c r="G109" s="147"/>
      <c r="H109" s="147"/>
      <c r="I109" s="147"/>
    </row>
    <row r="110" spans="1:9">
      <c r="A110" s="147"/>
      <c r="B110" s="147"/>
      <c r="C110" s="147"/>
      <c r="D110" s="147"/>
      <c r="E110" s="147"/>
      <c r="F110" s="147"/>
      <c r="G110" s="147"/>
      <c r="H110" s="147"/>
      <c r="I110" s="147"/>
    </row>
    <row r="111" spans="1:9">
      <c r="A111" s="147"/>
      <c r="B111" s="147"/>
      <c r="C111" s="147"/>
      <c r="D111" s="147"/>
      <c r="E111" s="147"/>
      <c r="F111" s="147"/>
      <c r="G111" s="147"/>
      <c r="H111" s="147"/>
      <c r="I111" s="147"/>
    </row>
    <row r="112" spans="1:9">
      <c r="A112" s="147"/>
      <c r="B112" s="147"/>
      <c r="C112" s="147"/>
      <c r="D112" s="147"/>
      <c r="E112" s="147"/>
      <c r="F112" s="147"/>
      <c r="G112" s="147"/>
      <c r="H112" s="147"/>
      <c r="I112" s="147"/>
    </row>
    <row r="113" spans="1:9">
      <c r="A113" s="147"/>
      <c r="B113" s="147"/>
      <c r="C113" s="147"/>
      <c r="D113" s="147"/>
      <c r="E113" s="147"/>
      <c r="F113" s="147"/>
      <c r="G113" s="147"/>
      <c r="H113" s="147"/>
      <c r="I113" s="147"/>
    </row>
    <row r="114" spans="1:9">
      <c r="A114" s="147"/>
      <c r="B114" s="147"/>
      <c r="C114" s="147"/>
      <c r="D114" s="147"/>
      <c r="E114" s="147"/>
      <c r="F114" s="147"/>
      <c r="G114" s="147"/>
      <c r="H114" s="147"/>
      <c r="I114" s="147"/>
    </row>
    <row r="115" spans="1:9">
      <c r="A115" s="147"/>
      <c r="B115" s="147"/>
      <c r="C115" s="147"/>
      <c r="D115" s="147"/>
      <c r="E115" s="147"/>
      <c r="F115" s="147"/>
      <c r="G115" s="147"/>
      <c r="H115" s="147"/>
      <c r="I115" s="147"/>
    </row>
    <row r="116" spans="1:9">
      <c r="A116" s="147"/>
      <c r="B116" s="147"/>
      <c r="C116" s="147"/>
      <c r="D116" s="147"/>
      <c r="E116" s="147"/>
      <c r="F116" s="147"/>
      <c r="G116" s="147"/>
      <c r="H116" s="147"/>
      <c r="I116" s="147"/>
    </row>
    <row r="117" spans="1:9">
      <c r="A117" s="147"/>
      <c r="B117" s="147"/>
      <c r="C117" s="147"/>
      <c r="D117" s="147"/>
      <c r="E117" s="147"/>
      <c r="F117" s="147"/>
      <c r="G117" s="147"/>
      <c r="H117" s="147"/>
      <c r="I117" s="147"/>
    </row>
    <row r="118" spans="1:9">
      <c r="A118" s="147"/>
      <c r="B118" s="147"/>
      <c r="C118" s="147"/>
      <c r="D118" s="147"/>
      <c r="E118" s="147"/>
      <c r="F118" s="147"/>
      <c r="G118" s="147"/>
      <c r="H118" s="147"/>
      <c r="I118" s="147"/>
    </row>
    <row r="119" spans="1:9">
      <c r="A119" s="147"/>
      <c r="B119" s="147"/>
      <c r="C119" s="147"/>
      <c r="D119" s="147"/>
      <c r="E119" s="147"/>
      <c r="F119" s="147"/>
      <c r="G119" s="147"/>
      <c r="H119" s="147"/>
      <c r="I119" s="147"/>
    </row>
    <row r="120" spans="1:9">
      <c r="A120" s="147"/>
      <c r="B120" s="147"/>
      <c r="C120" s="147"/>
      <c r="D120" s="147"/>
      <c r="E120" s="147"/>
      <c r="F120" s="147"/>
      <c r="G120" s="147"/>
      <c r="H120" s="147"/>
      <c r="I120" s="147"/>
    </row>
    <row r="121" spans="1:9">
      <c r="A121" s="147"/>
      <c r="B121" s="147"/>
      <c r="C121" s="147"/>
      <c r="D121" s="147"/>
      <c r="E121" s="147"/>
      <c r="F121" s="147"/>
      <c r="G121" s="147"/>
      <c r="H121" s="147"/>
      <c r="I121" s="147"/>
    </row>
    <row r="122" spans="1:9">
      <c r="A122" s="147"/>
      <c r="B122" s="147"/>
      <c r="C122" s="147"/>
      <c r="D122" s="147"/>
      <c r="E122" s="147"/>
      <c r="F122" s="147"/>
      <c r="G122" s="147"/>
      <c r="H122" s="147"/>
      <c r="I122" s="147"/>
    </row>
  </sheetData>
  <mergeCells count="17">
    <mergeCell ref="A61:A62"/>
    <mergeCell ref="B61:B62"/>
    <mergeCell ref="C61:F61"/>
    <mergeCell ref="G61:G62"/>
    <mergeCell ref="B3:B4"/>
    <mergeCell ref="C3:F3"/>
    <mergeCell ref="G3:G4"/>
    <mergeCell ref="A59:I59"/>
    <mergeCell ref="H61:H62"/>
    <mergeCell ref="I61:I62"/>
    <mergeCell ref="A1:I1"/>
    <mergeCell ref="A57:I57"/>
    <mergeCell ref="A58:I58"/>
    <mergeCell ref="A3:A4"/>
    <mergeCell ref="H3:H4"/>
    <mergeCell ref="I3:I4"/>
    <mergeCell ref="A2:I2"/>
  </mergeCells>
  <phoneticPr fontId="2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Pablo Meraz</cp:lastModifiedBy>
  <cp:lastPrinted>2011-01-20T20:18:25Z</cp:lastPrinted>
  <dcterms:created xsi:type="dcterms:W3CDTF">2001-09-12T22:45:56Z</dcterms:created>
  <dcterms:modified xsi:type="dcterms:W3CDTF">2015-03-10T20:47:29Z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