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4.xml" ContentType="application/vnd.openxmlformats-officedocument.spreadsheetml.externalLink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codeName="ThisWorkbook" defaultThemeVersion="124226"/>
  <bookViews>
    <workbookView xWindow="1350" yWindow="870" windowWidth="14775" windowHeight="8775" tabRatio="592" activeTab="3"/>
  </bookViews>
  <sheets>
    <sheet name="Portada" sheetId="9" r:id="rId1"/>
    <sheet name="C01" sheetId="33" r:id="rId2"/>
    <sheet name="C02" sheetId="21" r:id="rId3"/>
    <sheet name="C02." sheetId="34" r:id="rId4"/>
    <sheet name="C03" sheetId="24" r:id="rId5"/>
    <sheet name="C04" sheetId="5" r:id="rId6"/>
    <sheet name="C05" sheetId="15" r:id="rId7"/>
    <sheet name="C06" sheetId="16" r:id="rId8"/>
  </sheets>
  <externalReferences>
    <externalReference r:id="rId9"/>
    <externalReference r:id="rId10"/>
    <externalReference r:id="rId11"/>
    <externalReference r:id="rId12"/>
  </externalReferences>
  <calcPr calcId="125725"/>
</workbook>
</file>

<file path=xl/calcChain.xml><?xml version="1.0" encoding="utf-8"?>
<calcChain xmlns="http://schemas.openxmlformats.org/spreadsheetml/2006/main">
  <c r="G105" i="16"/>
  <c r="F105"/>
  <c r="E105"/>
  <c r="D105"/>
  <c r="C105"/>
  <c r="B105"/>
  <c r="G104"/>
  <c r="F104"/>
  <c r="E104"/>
  <c r="D104"/>
  <c r="C104"/>
  <c r="B104"/>
  <c r="G103"/>
  <c r="F103"/>
  <c r="E103"/>
  <c r="D103"/>
  <c r="C103"/>
  <c r="B103"/>
  <c r="G102"/>
  <c r="F102"/>
  <c r="E102"/>
  <c r="D102"/>
  <c r="C102"/>
  <c r="B102"/>
  <c r="G101"/>
  <c r="F101"/>
  <c r="E101"/>
  <c r="D101"/>
  <c r="C101"/>
  <c r="B101"/>
  <c r="G100"/>
  <c r="F100"/>
  <c r="E100"/>
  <c r="D100"/>
  <c r="C100"/>
  <c r="B100"/>
  <c r="G99"/>
  <c r="F99"/>
  <c r="E99"/>
  <c r="D99"/>
  <c r="C99"/>
  <c r="B99"/>
  <c r="G98"/>
  <c r="F98"/>
  <c r="E98"/>
  <c r="D98"/>
  <c r="C98"/>
  <c r="B98"/>
  <c r="G97"/>
  <c r="F97"/>
  <c r="E97"/>
  <c r="D97"/>
  <c r="C97"/>
  <c r="B97"/>
  <c r="G96"/>
  <c r="F96"/>
  <c r="E96"/>
  <c r="D96"/>
  <c r="C96"/>
  <c r="B96"/>
  <c r="G95"/>
  <c r="F95"/>
  <c r="E95"/>
  <c r="D95"/>
  <c r="C95"/>
  <c r="B95"/>
  <c r="G94"/>
  <c r="F94"/>
  <c r="E94"/>
  <c r="D94"/>
  <c r="C94"/>
  <c r="B94"/>
  <c r="G93"/>
  <c r="F93"/>
  <c r="E93"/>
  <c r="D93"/>
  <c r="C93"/>
  <c r="B93"/>
  <c r="G90"/>
  <c r="F90"/>
  <c r="E90"/>
  <c r="D90"/>
  <c r="C90"/>
  <c r="B90"/>
  <c r="G89"/>
  <c r="F89"/>
  <c r="E89"/>
  <c r="D89"/>
  <c r="C89"/>
  <c r="B89"/>
  <c r="G88"/>
  <c r="F88"/>
  <c r="E88"/>
  <c r="D88"/>
  <c r="C88"/>
  <c r="B88"/>
  <c r="G87"/>
  <c r="F87"/>
  <c r="E87"/>
  <c r="D87"/>
  <c r="C87"/>
  <c r="B87"/>
  <c r="G86"/>
  <c r="F86"/>
  <c r="E86"/>
  <c r="D86"/>
  <c r="C86"/>
  <c r="B86"/>
  <c r="G85"/>
  <c r="F85"/>
  <c r="E85"/>
  <c r="D85"/>
  <c r="C85"/>
  <c r="B85"/>
  <c r="G84"/>
  <c r="F84"/>
  <c r="E84"/>
  <c r="D84"/>
  <c r="C84"/>
  <c r="B84"/>
  <c r="G83"/>
  <c r="F83"/>
  <c r="E83"/>
  <c r="D83"/>
  <c r="C83"/>
  <c r="B83"/>
  <c r="G82"/>
  <c r="F82"/>
  <c r="E82"/>
  <c r="D82"/>
  <c r="C82"/>
  <c r="B82"/>
  <c r="G81"/>
  <c r="F81"/>
  <c r="E81"/>
  <c r="D81"/>
  <c r="C81"/>
  <c r="B81"/>
  <c r="G80"/>
  <c r="F80"/>
  <c r="E80"/>
  <c r="D80"/>
  <c r="C80"/>
  <c r="B80"/>
  <c r="G79"/>
  <c r="F79"/>
  <c r="E79"/>
  <c r="D79"/>
  <c r="C79"/>
  <c r="B79"/>
  <c r="G78"/>
  <c r="F78"/>
  <c r="E78"/>
  <c r="D78"/>
  <c r="C78"/>
  <c r="B78"/>
  <c r="G77"/>
  <c r="F77"/>
  <c r="E77"/>
  <c r="D77"/>
  <c r="C77"/>
  <c r="B77"/>
  <c r="G76"/>
  <c r="F76"/>
  <c r="E76"/>
  <c r="D76"/>
  <c r="C76"/>
  <c r="B76"/>
  <c r="G75"/>
  <c r="F75"/>
  <c r="E75"/>
  <c r="D75"/>
  <c r="C75"/>
  <c r="B75"/>
  <c r="G74"/>
  <c r="F74"/>
  <c r="E74"/>
  <c r="D74"/>
  <c r="C74"/>
  <c r="B74"/>
  <c r="G73"/>
  <c r="F73"/>
  <c r="E73"/>
  <c r="D73"/>
  <c r="C73"/>
  <c r="B73"/>
  <c r="G72"/>
  <c r="F72"/>
  <c r="E72"/>
  <c r="D72"/>
  <c r="C72"/>
  <c r="B72"/>
  <c r="G71"/>
  <c r="F71"/>
  <c r="E71"/>
  <c r="D71"/>
  <c r="C71"/>
  <c r="B71"/>
  <c r="G70"/>
  <c r="F70"/>
  <c r="E70"/>
  <c r="D70"/>
  <c r="C70"/>
  <c r="B70"/>
  <c r="G69"/>
  <c r="F69"/>
  <c r="E69"/>
  <c r="D69"/>
  <c r="C69"/>
  <c r="B69"/>
  <c r="G68"/>
  <c r="F68"/>
  <c r="E68"/>
  <c r="D68"/>
  <c r="C68"/>
  <c r="B68"/>
  <c r="G108" i="15"/>
  <c r="G107"/>
  <c r="G106"/>
  <c r="G105"/>
  <c r="G104"/>
  <c r="G103"/>
  <c r="G102"/>
  <c r="G101"/>
  <c r="G100"/>
  <c r="G99"/>
  <c r="G98"/>
  <c r="G97"/>
  <c r="G96"/>
  <c r="F108"/>
  <c r="F107"/>
  <c r="F106"/>
  <c r="F105"/>
  <c r="F104"/>
  <c r="F103"/>
  <c r="F102"/>
  <c r="F101"/>
  <c r="F100"/>
  <c r="F99"/>
  <c r="F98"/>
  <c r="F97"/>
  <c r="F96"/>
  <c r="E108"/>
  <c r="E107"/>
  <c r="E106"/>
  <c r="E105"/>
  <c r="E104"/>
  <c r="E103"/>
  <c r="E102"/>
  <c r="E101"/>
  <c r="E100"/>
  <c r="E99"/>
  <c r="E98"/>
  <c r="E97"/>
  <c r="E96"/>
  <c r="D108"/>
  <c r="D107"/>
  <c r="D106"/>
  <c r="D105"/>
  <c r="D104"/>
  <c r="D103"/>
  <c r="D102"/>
  <c r="D101"/>
  <c r="D100"/>
  <c r="D99"/>
  <c r="D98"/>
  <c r="D97"/>
  <c r="D96"/>
  <c r="C108"/>
  <c r="C107"/>
  <c r="C106"/>
  <c r="C105"/>
  <c r="C104"/>
  <c r="C103"/>
  <c r="C102"/>
  <c r="C101"/>
  <c r="C100"/>
  <c r="C99"/>
  <c r="C98"/>
  <c r="C97"/>
  <c r="C96"/>
  <c r="B108"/>
  <c r="B107"/>
  <c r="B106"/>
  <c r="B105"/>
  <c r="B104"/>
  <c r="B103"/>
  <c r="B102"/>
  <c r="B101"/>
  <c r="B100"/>
  <c r="B99"/>
  <c r="B98"/>
  <c r="B97"/>
  <c r="B96"/>
  <c r="G80"/>
  <c r="G81"/>
  <c r="G82"/>
  <c r="G83"/>
  <c r="G84"/>
  <c r="G85"/>
  <c r="G86"/>
  <c r="G87"/>
  <c r="G88"/>
  <c r="G89"/>
  <c r="G90"/>
  <c r="G91"/>
  <c r="G92"/>
  <c r="G93"/>
  <c r="F80"/>
  <c r="F81"/>
  <c r="F82"/>
  <c r="F83"/>
  <c r="F84"/>
  <c r="F85"/>
  <c r="F86"/>
  <c r="F87"/>
  <c r="F88"/>
  <c r="F89"/>
  <c r="F90"/>
  <c r="F91"/>
  <c r="F92"/>
  <c r="F93"/>
  <c r="E80"/>
  <c r="E81"/>
  <c r="E82"/>
  <c r="E83"/>
  <c r="E84"/>
  <c r="E85"/>
  <c r="E86"/>
  <c r="E87"/>
  <c r="E88"/>
  <c r="E89"/>
  <c r="E90"/>
  <c r="E91"/>
  <c r="E92"/>
  <c r="E93"/>
  <c r="D80"/>
  <c r="D81"/>
  <c r="D82"/>
  <c r="D83"/>
  <c r="D84"/>
  <c r="D85"/>
  <c r="D86"/>
  <c r="D87"/>
  <c r="D88"/>
  <c r="D89"/>
  <c r="D90"/>
  <c r="D91"/>
  <c r="D92"/>
  <c r="D93"/>
  <c r="C80"/>
  <c r="C81"/>
  <c r="C82"/>
  <c r="C83"/>
  <c r="C84"/>
  <c r="C85"/>
  <c r="C86"/>
  <c r="C87"/>
  <c r="C88"/>
  <c r="C89"/>
  <c r="C90"/>
  <c r="C91"/>
  <c r="C92"/>
  <c r="C93"/>
  <c r="B80"/>
  <c r="B81"/>
  <c r="B82"/>
  <c r="B83"/>
  <c r="B84"/>
  <c r="B85"/>
  <c r="B86"/>
  <c r="B87"/>
  <c r="B88"/>
  <c r="B89"/>
  <c r="B90"/>
  <c r="B91"/>
  <c r="B92"/>
  <c r="B93"/>
  <c r="N110" i="5"/>
  <c r="L110"/>
  <c r="J110"/>
  <c r="N109"/>
  <c r="L109"/>
  <c r="J109"/>
  <c r="N108"/>
  <c r="L108"/>
  <c r="J108"/>
  <c r="N107"/>
  <c r="L107"/>
  <c r="J107"/>
  <c r="N106"/>
  <c r="L106"/>
  <c r="J106"/>
  <c r="N105"/>
  <c r="L105"/>
  <c r="J105"/>
  <c r="N104"/>
  <c r="L104"/>
  <c r="J104"/>
  <c r="N103"/>
  <c r="L103"/>
  <c r="J103"/>
  <c r="N102"/>
  <c r="L102"/>
  <c r="J102"/>
  <c r="N101"/>
  <c r="L101"/>
  <c r="J101"/>
  <c r="N100"/>
  <c r="L100"/>
  <c r="J100"/>
  <c r="N99"/>
  <c r="L99"/>
  <c r="J99"/>
  <c r="H110"/>
  <c r="H109"/>
  <c r="H108"/>
  <c r="H107"/>
  <c r="H106"/>
  <c r="H105"/>
  <c r="H104"/>
  <c r="H103"/>
  <c r="H102"/>
  <c r="H101"/>
  <c r="H100"/>
  <c r="H99"/>
  <c r="D110"/>
  <c r="D109"/>
  <c r="D108"/>
  <c r="D107"/>
  <c r="D106"/>
  <c r="D105"/>
  <c r="D104"/>
  <c r="D103"/>
  <c r="D102"/>
  <c r="D101"/>
  <c r="D100"/>
  <c r="D99"/>
  <c r="N82"/>
  <c r="N83"/>
  <c r="N84"/>
  <c r="N85"/>
  <c r="N86"/>
  <c r="N87"/>
  <c r="N88"/>
  <c r="N89"/>
  <c r="N90"/>
  <c r="N91"/>
  <c r="N92"/>
  <c r="N93"/>
  <c r="N94"/>
  <c r="N95"/>
  <c r="N73"/>
  <c r="N74"/>
  <c r="N75"/>
  <c r="N76"/>
  <c r="N77"/>
  <c r="N78"/>
  <c r="N79"/>
  <c r="N80"/>
  <c r="N81"/>
  <c r="L82"/>
  <c r="L83"/>
  <c r="L84"/>
  <c r="L85"/>
  <c r="L86"/>
  <c r="L87"/>
  <c r="L88"/>
  <c r="L89"/>
  <c r="L90"/>
  <c r="L91"/>
  <c r="L92"/>
  <c r="L93"/>
  <c r="L94"/>
  <c r="L95"/>
  <c r="L73"/>
  <c r="L74"/>
  <c r="L75"/>
  <c r="L76"/>
  <c r="L77"/>
  <c r="L78"/>
  <c r="L79"/>
  <c r="L80"/>
  <c r="L81"/>
  <c r="J82"/>
  <c r="J83"/>
  <c r="J84"/>
  <c r="J85"/>
  <c r="J86"/>
  <c r="J87"/>
  <c r="J88"/>
  <c r="J89"/>
  <c r="J90"/>
  <c r="J91"/>
  <c r="J92"/>
  <c r="J93"/>
  <c r="J94"/>
  <c r="J95"/>
  <c r="J73"/>
  <c r="J74"/>
  <c r="J75"/>
  <c r="J76"/>
  <c r="J77"/>
  <c r="J78"/>
  <c r="J79"/>
  <c r="J80"/>
  <c r="J81"/>
  <c r="H82"/>
  <c r="H83"/>
  <c r="H84"/>
  <c r="H85"/>
  <c r="H86"/>
  <c r="H87"/>
  <c r="H88"/>
  <c r="H89"/>
  <c r="H90"/>
  <c r="H91"/>
  <c r="H92"/>
  <c r="H93"/>
  <c r="H94"/>
  <c r="H95"/>
  <c r="H73"/>
  <c r="H74"/>
  <c r="H75"/>
  <c r="H76"/>
  <c r="H77"/>
  <c r="H78"/>
  <c r="H79"/>
  <c r="H80"/>
  <c r="H81"/>
  <c r="D95"/>
  <c r="D94"/>
  <c r="D93"/>
  <c r="D92"/>
  <c r="D91"/>
  <c r="D90"/>
  <c r="D89"/>
  <c r="D88"/>
  <c r="D87"/>
  <c r="D86"/>
  <c r="D85"/>
  <c r="D84"/>
  <c r="D83"/>
  <c r="D82"/>
  <c r="D81"/>
  <c r="D80"/>
  <c r="D79"/>
  <c r="D78"/>
  <c r="D77"/>
  <c r="D76"/>
  <c r="D75"/>
  <c r="D74"/>
  <c r="D73"/>
  <c r="N111" i="24"/>
  <c r="P110" i="5" s="1"/>
  <c r="L111" i="24"/>
  <c r="J111"/>
  <c r="H111"/>
  <c r="F111"/>
  <c r="N110"/>
  <c r="P109" i="5" s="1"/>
  <c r="L110" i="24"/>
  <c r="J110"/>
  <c r="H110"/>
  <c r="F110"/>
  <c r="N109"/>
  <c r="P108" i="5" s="1"/>
  <c r="L109" i="24"/>
  <c r="J109"/>
  <c r="H109"/>
  <c r="F109"/>
  <c r="N108"/>
  <c r="P107" i="5" s="1"/>
  <c r="L108" i="24"/>
  <c r="J108"/>
  <c r="H108"/>
  <c r="F108"/>
  <c r="N107"/>
  <c r="P106" i="5" s="1"/>
  <c r="L107" i="24"/>
  <c r="J107"/>
  <c r="H107"/>
  <c r="F107"/>
  <c r="N106"/>
  <c r="P105" i="5" s="1"/>
  <c r="L106" i="24"/>
  <c r="J106"/>
  <c r="H106"/>
  <c r="F106"/>
  <c r="N105"/>
  <c r="P104" i="5" s="1"/>
  <c r="L105" i="24"/>
  <c r="J105"/>
  <c r="H105"/>
  <c r="F105"/>
  <c r="N104"/>
  <c r="P103" i="5" s="1"/>
  <c r="L104" i="24"/>
  <c r="J104"/>
  <c r="H104"/>
  <c r="F104"/>
  <c r="N103"/>
  <c r="P102" i="5" s="1"/>
  <c r="L103" i="24"/>
  <c r="J103"/>
  <c r="H103"/>
  <c r="F103"/>
  <c r="N102"/>
  <c r="P101" i="5" s="1"/>
  <c r="L102" i="24"/>
  <c r="J102"/>
  <c r="H102"/>
  <c r="F102"/>
  <c r="N101"/>
  <c r="P100" i="5" s="1"/>
  <c r="L101" i="24"/>
  <c r="J101"/>
  <c r="H101"/>
  <c r="F101"/>
  <c r="N100"/>
  <c r="P99" i="5" s="1"/>
  <c r="L100" i="24"/>
  <c r="J100"/>
  <c r="H100"/>
  <c r="F100"/>
  <c r="N95"/>
  <c r="P95" i="5" s="1"/>
  <c r="N94" i="24"/>
  <c r="P94" i="5" s="1"/>
  <c r="L94" i="24"/>
  <c r="J94"/>
  <c r="H94"/>
  <c r="F94"/>
  <c r="N93"/>
  <c r="P93" i="5" s="1"/>
  <c r="F93" i="24"/>
  <c r="J92"/>
  <c r="H92"/>
  <c r="F92"/>
  <c r="N91"/>
  <c r="P91" i="5" s="1"/>
  <c r="L90" i="24"/>
  <c r="J90"/>
  <c r="H90"/>
  <c r="F90"/>
  <c r="N89"/>
  <c r="P89" i="5" s="1"/>
  <c r="F89" i="24"/>
  <c r="H88"/>
  <c r="F88"/>
  <c r="N87"/>
  <c r="P87" i="5" s="1"/>
  <c r="L86" i="24"/>
  <c r="F86"/>
  <c r="N85"/>
  <c r="P85" i="5" s="1"/>
  <c r="J85" i="24"/>
  <c r="L84"/>
  <c r="J84"/>
  <c r="H84"/>
  <c r="F84"/>
  <c r="N83"/>
  <c r="P83" i="5" s="1"/>
  <c r="J83" i="24"/>
  <c r="N82"/>
  <c r="P82" i="5" s="1"/>
  <c r="L82" i="24"/>
  <c r="J82"/>
  <c r="H82"/>
  <c r="F82"/>
  <c r="N81"/>
  <c r="P81" i="5" s="1"/>
  <c r="J81" i="24"/>
  <c r="F81"/>
  <c r="N80"/>
  <c r="P80" i="5" s="1"/>
  <c r="H80" i="24"/>
  <c r="F80"/>
  <c r="N79"/>
  <c r="P79" i="5" s="1"/>
  <c r="J79" i="24"/>
  <c r="H79"/>
  <c r="F79"/>
  <c r="L78"/>
  <c r="J78"/>
  <c r="H78"/>
  <c r="F78"/>
  <c r="N77"/>
  <c r="P77" i="5" s="1"/>
  <c r="J77" i="24"/>
  <c r="L76"/>
  <c r="J76"/>
  <c r="H76"/>
  <c r="F76"/>
  <c r="N75"/>
  <c r="P75" i="5" s="1"/>
  <c r="J75" i="24"/>
  <c r="H75"/>
  <c r="F75"/>
  <c r="L74"/>
  <c r="J74"/>
  <c r="H74"/>
  <c r="F74"/>
  <c r="N73"/>
  <c r="P73" i="5" s="1"/>
  <c r="J73" i="24"/>
  <c r="F73"/>
  <c r="B111"/>
  <c r="B110" i="5" s="1"/>
  <c r="B110" i="24"/>
  <c r="B109" i="5" s="1"/>
  <c r="B109" i="24"/>
  <c r="B108" i="5" s="1"/>
  <c r="B108" i="24"/>
  <c r="B107" i="5" s="1"/>
  <c r="B107" i="24"/>
  <c r="B106" i="5" s="1"/>
  <c r="B106" i="24"/>
  <c r="B105" i="5" s="1"/>
  <c r="B105" i="24"/>
  <c r="B104" i="5" s="1"/>
  <c r="B104" i="24"/>
  <c r="B103" i="5" s="1"/>
  <c r="B103" i="24"/>
  <c r="B102" i="5" s="1"/>
  <c r="B102" i="24"/>
  <c r="B101" i="5" s="1"/>
  <c r="B101" i="24"/>
  <c r="B100" i="5" s="1"/>
  <c r="B100" i="24"/>
  <c r="B99" i="5" s="1"/>
  <c r="B95" i="24"/>
  <c r="B95" i="5" s="1"/>
  <c r="B94" i="24"/>
  <c r="B94" i="5" s="1"/>
  <c r="B92" i="24"/>
  <c r="B92" i="5" s="1"/>
  <c r="B90" i="24"/>
  <c r="B90" i="5" s="1"/>
  <c r="B89" i="24"/>
  <c r="B89" i="5" s="1"/>
  <c r="B88" i="24"/>
  <c r="B88" i="5" s="1"/>
  <c r="B87" i="24"/>
  <c r="B87" i="5" s="1"/>
  <c r="B86" i="24"/>
  <c r="B86" i="5" s="1"/>
  <c r="B85" i="24"/>
  <c r="B85" i="5" s="1"/>
  <c r="B84" i="24"/>
  <c r="B84" i="5" s="1"/>
  <c r="B83" i="24"/>
  <c r="B83" i="5" s="1"/>
  <c r="B82" i="24"/>
  <c r="B82" i="5" s="1"/>
  <c r="B81" i="24"/>
  <c r="B80"/>
  <c r="B79"/>
  <c r="B78"/>
  <c r="B76"/>
  <c r="B75"/>
  <c r="B74"/>
  <c r="B73"/>
  <c r="L49" i="34"/>
  <c r="J49"/>
  <c r="H49"/>
  <c r="G49"/>
  <c r="E49"/>
  <c r="D49"/>
  <c r="B49"/>
  <c r="L48"/>
  <c r="J48"/>
  <c r="H48"/>
  <c r="G48"/>
  <c r="E48"/>
  <c r="D48"/>
  <c r="B48"/>
  <c r="L47"/>
  <c r="J47"/>
  <c r="H47"/>
  <c r="G47"/>
  <c r="D47"/>
  <c r="B47"/>
  <c r="L46"/>
  <c r="J46"/>
  <c r="H46"/>
  <c r="G46"/>
  <c r="E46"/>
  <c r="D46"/>
  <c r="B46"/>
  <c r="L45"/>
  <c r="J45"/>
  <c r="H45"/>
  <c r="G45"/>
  <c r="E45"/>
  <c r="D45"/>
  <c r="B45"/>
  <c r="L44"/>
  <c r="J44"/>
  <c r="H44"/>
  <c r="G44"/>
  <c r="E44"/>
  <c r="D44"/>
  <c r="B44"/>
  <c r="L43"/>
  <c r="J43"/>
  <c r="H43"/>
  <c r="G43"/>
  <c r="D43"/>
  <c r="B43"/>
  <c r="L42"/>
  <c r="J42"/>
  <c r="H42"/>
  <c r="G42"/>
  <c r="D42"/>
  <c r="B42"/>
  <c r="L41"/>
  <c r="J41"/>
  <c r="H41"/>
  <c r="G41"/>
  <c r="E41"/>
  <c r="D41"/>
  <c r="B41"/>
  <c r="L40"/>
  <c r="J40"/>
  <c r="H40"/>
  <c r="G40"/>
  <c r="D40"/>
  <c r="B40"/>
  <c r="L39"/>
  <c r="J39"/>
  <c r="H39"/>
  <c r="G39"/>
  <c r="E39"/>
  <c r="D39"/>
  <c r="B39"/>
  <c r="L38"/>
  <c r="J38"/>
  <c r="H38"/>
  <c r="G38"/>
  <c r="E38"/>
  <c r="D38"/>
  <c r="B38"/>
  <c r="L37"/>
  <c r="J37"/>
  <c r="H37"/>
  <c r="G37"/>
  <c r="E37"/>
  <c r="D37"/>
  <c r="L34"/>
  <c r="J34"/>
  <c r="H34"/>
  <c r="G34"/>
  <c r="D34"/>
  <c r="B34"/>
  <c r="L33"/>
  <c r="J33"/>
  <c r="H33"/>
  <c r="G33"/>
  <c r="E33"/>
  <c r="D33"/>
  <c r="B33"/>
  <c r="L32"/>
  <c r="J32"/>
  <c r="H32"/>
  <c r="G32"/>
  <c r="D32"/>
  <c r="B32"/>
  <c r="L31"/>
  <c r="J31"/>
  <c r="H31"/>
  <c r="G31"/>
  <c r="E31"/>
  <c r="D31"/>
  <c r="B31"/>
  <c r="L30"/>
  <c r="J30"/>
  <c r="H30"/>
  <c r="G30"/>
  <c r="D30"/>
  <c r="B30"/>
  <c r="L29"/>
  <c r="J29"/>
  <c r="H29"/>
  <c r="G29"/>
  <c r="D29"/>
  <c r="B29"/>
  <c r="L28"/>
  <c r="J28"/>
  <c r="H28"/>
  <c r="G28"/>
  <c r="D28"/>
  <c r="B28"/>
  <c r="L27"/>
  <c r="J27"/>
  <c r="H27"/>
  <c r="G27"/>
  <c r="E27"/>
  <c r="D27"/>
  <c r="B27"/>
  <c r="L26"/>
  <c r="J26"/>
  <c r="H26"/>
  <c r="G26"/>
  <c r="E26"/>
  <c r="D26"/>
  <c r="B26"/>
  <c r="L25"/>
  <c r="J25"/>
  <c r="H25"/>
  <c r="G25"/>
  <c r="E25"/>
  <c r="D25"/>
  <c r="B25"/>
  <c r="L24"/>
  <c r="J24"/>
  <c r="H24"/>
  <c r="G24"/>
  <c r="E24"/>
  <c r="D24"/>
  <c r="B24"/>
  <c r="L23"/>
  <c r="J23"/>
  <c r="H23"/>
  <c r="G23"/>
  <c r="E23"/>
  <c r="D23"/>
  <c r="B23"/>
  <c r="L22"/>
  <c r="J22"/>
  <c r="H22"/>
  <c r="G22"/>
  <c r="E22"/>
  <c r="D22"/>
  <c r="B22"/>
  <c r="L95" i="24"/>
  <c r="J95"/>
  <c r="H95"/>
  <c r="F95"/>
  <c r="L93"/>
  <c r="J93"/>
  <c r="H93"/>
  <c r="N92"/>
  <c r="P92" i="5" s="1"/>
  <c r="L92" i="24"/>
  <c r="L91"/>
  <c r="J91"/>
  <c r="H91"/>
  <c r="F91"/>
  <c r="N90"/>
  <c r="P90" i="5" s="1"/>
  <c r="L89" i="24"/>
  <c r="J89"/>
  <c r="H89"/>
  <c r="N88"/>
  <c r="P88" i="5" s="1"/>
  <c r="L88" i="24"/>
  <c r="J88"/>
  <c r="L87"/>
  <c r="J87"/>
  <c r="H87"/>
  <c r="F87"/>
  <c r="N86"/>
  <c r="P86" i="5" s="1"/>
  <c r="J86" i="24"/>
  <c r="H86"/>
  <c r="L85"/>
  <c r="H85"/>
  <c r="F85"/>
  <c r="N84"/>
  <c r="P84" i="5" s="1"/>
  <c r="L83" i="24"/>
  <c r="H83"/>
  <c r="F83"/>
  <c r="L81"/>
  <c r="H81"/>
  <c r="L80"/>
  <c r="J80"/>
  <c r="L79"/>
  <c r="N78"/>
  <c r="P78" i="5" s="1"/>
  <c r="L77" i="24"/>
  <c r="H77"/>
  <c r="F77"/>
  <c r="N76"/>
  <c r="P76" i="5" s="1"/>
  <c r="L75" i="24"/>
  <c r="N74"/>
  <c r="P74" i="5" s="1"/>
  <c r="L73" i="24"/>
  <c r="H73"/>
  <c r="B93"/>
  <c r="B93" i="5" s="1"/>
  <c r="B91" i="24"/>
  <c r="B91" i="5" s="1"/>
  <c r="B77" i="24"/>
  <c r="E47" i="34"/>
  <c r="E43"/>
  <c r="E42"/>
  <c r="E40"/>
  <c r="E34"/>
  <c r="E32"/>
  <c r="E30"/>
  <c r="E29"/>
  <c r="E28"/>
  <c r="R107" i="5" l="1"/>
  <c r="R99"/>
  <c r="R103"/>
  <c r="R106"/>
  <c r="F101"/>
  <c r="R100"/>
  <c r="F87"/>
  <c r="F103"/>
  <c r="F104"/>
  <c r="R108"/>
  <c r="R104"/>
  <c r="F110"/>
  <c r="F106"/>
  <c r="F99"/>
  <c r="R109"/>
  <c r="F102"/>
  <c r="R105"/>
  <c r="R101"/>
  <c r="F109"/>
  <c r="R102"/>
  <c r="F107"/>
  <c r="F100"/>
  <c r="F108"/>
  <c r="F105"/>
  <c r="R110"/>
  <c r="R86"/>
  <c r="R94"/>
  <c r="R87"/>
  <c r="R95"/>
  <c r="R88"/>
  <c r="R84"/>
  <c r="R92"/>
  <c r="F92"/>
  <c r="F84"/>
  <c r="R89"/>
  <c r="R85"/>
  <c r="R93"/>
  <c r="F83"/>
  <c r="F90"/>
  <c r="F95"/>
  <c r="F93"/>
  <c r="R90"/>
  <c r="R82"/>
  <c r="R91"/>
  <c r="R83"/>
  <c r="F88"/>
  <c r="F91"/>
  <c r="F85"/>
  <c r="F82"/>
  <c r="F89"/>
  <c r="F94"/>
  <c r="F86"/>
  <c r="D110" i="24"/>
  <c r="D102"/>
  <c r="D106"/>
  <c r="D108"/>
  <c r="D101"/>
  <c r="D105"/>
  <c r="D109"/>
  <c r="D103"/>
  <c r="D100"/>
  <c r="D104"/>
  <c r="D107"/>
  <c r="D111"/>
  <c r="D74"/>
  <c r="D78"/>
  <c r="D82"/>
  <c r="D94"/>
  <c r="D90"/>
  <c r="D86"/>
  <c r="D73"/>
  <c r="D77"/>
  <c r="D81"/>
  <c r="D85"/>
  <c r="D89"/>
  <c r="D93"/>
  <c r="D76"/>
  <c r="D80"/>
  <c r="D84"/>
  <c r="D88"/>
  <c r="D92"/>
  <c r="D75"/>
  <c r="D79"/>
  <c r="D83"/>
  <c r="D87"/>
  <c r="D91"/>
  <c r="D95"/>
  <c r="K38" i="34"/>
  <c r="K41"/>
  <c r="K46"/>
  <c r="K48"/>
  <c r="K49"/>
  <c r="K39"/>
  <c r="K45"/>
  <c r="K47"/>
  <c r="K40"/>
  <c r="K42"/>
  <c r="K43"/>
  <c r="K44"/>
  <c r="K29"/>
  <c r="K34"/>
  <c r="K27"/>
  <c r="K33"/>
  <c r="K30"/>
  <c r="K32"/>
  <c r="K22"/>
  <c r="K24"/>
  <c r="K26"/>
  <c r="K28"/>
  <c r="K31"/>
  <c r="K23"/>
  <c r="K25"/>
  <c r="B37"/>
  <c r="L21"/>
  <c r="J21"/>
  <c r="H21"/>
  <c r="G21"/>
  <c r="E21"/>
  <c r="D21"/>
  <c r="B21"/>
  <c r="L20"/>
  <c r="J20"/>
  <c r="H20"/>
  <c r="G20"/>
  <c r="E20"/>
  <c r="D20"/>
  <c r="B20"/>
  <c r="L19"/>
  <c r="J19"/>
  <c r="H19"/>
  <c r="G19"/>
  <c r="E19"/>
  <c r="D19"/>
  <c r="B19"/>
  <c r="L18"/>
  <c r="J18"/>
  <c r="H18"/>
  <c r="G18"/>
  <c r="E18"/>
  <c r="D18"/>
  <c r="B18"/>
  <c r="L17"/>
  <c r="J17"/>
  <c r="H17"/>
  <c r="G17"/>
  <c r="E17"/>
  <c r="D17"/>
  <c r="B17"/>
  <c r="L16"/>
  <c r="J16"/>
  <c r="H16"/>
  <c r="G16"/>
  <c r="E16"/>
  <c r="D16"/>
  <c r="B16"/>
  <c r="L15"/>
  <c r="J15"/>
  <c r="H15"/>
  <c r="G15"/>
  <c r="E15"/>
  <c r="D15"/>
  <c r="B15"/>
  <c r="L14"/>
  <c r="J14"/>
  <c r="H14"/>
  <c r="G14"/>
  <c r="E14"/>
  <c r="D14"/>
  <c r="B14"/>
  <c r="L13"/>
  <c r="J13"/>
  <c r="H13"/>
  <c r="G13"/>
  <c r="E13"/>
  <c r="D13"/>
  <c r="B13"/>
  <c r="L12"/>
  <c r="J12"/>
  <c r="H12"/>
  <c r="G12"/>
  <c r="E12"/>
  <c r="D12"/>
  <c r="B12"/>
  <c r="L11"/>
  <c r="J11"/>
  <c r="H11"/>
  <c r="G11"/>
  <c r="E11"/>
  <c r="D11"/>
  <c r="B11"/>
  <c r="B8" l="1"/>
  <c r="E8"/>
  <c r="H8"/>
  <c r="K37"/>
  <c r="K20"/>
  <c r="K12"/>
  <c r="K18"/>
  <c r="K19"/>
  <c r="K17"/>
  <c r="K14"/>
  <c r="K16"/>
  <c r="K21"/>
  <c r="K11"/>
  <c r="K13"/>
  <c r="K15"/>
  <c r="R10" i="21" l="1"/>
  <c r="P10"/>
  <c r="M10"/>
  <c r="J10"/>
  <c r="G10"/>
  <c r="D10"/>
  <c r="G67" i="16" l="1"/>
  <c r="F67"/>
  <c r="E67"/>
  <c r="D67"/>
  <c r="C67"/>
  <c r="B67"/>
  <c r="G51"/>
  <c r="F51"/>
  <c r="E51"/>
  <c r="D51"/>
  <c r="C51"/>
  <c r="B51"/>
  <c r="G50"/>
  <c r="F50"/>
  <c r="E50"/>
  <c r="D50"/>
  <c r="C50"/>
  <c r="B50"/>
  <c r="G49"/>
  <c r="F49"/>
  <c r="E49"/>
  <c r="D49"/>
  <c r="C49"/>
  <c r="B49"/>
  <c r="G48"/>
  <c r="F48"/>
  <c r="E48"/>
  <c r="D48"/>
  <c r="C48"/>
  <c r="B48"/>
  <c r="G45"/>
  <c r="F45"/>
  <c r="E45"/>
  <c r="D45"/>
  <c r="C45"/>
  <c r="B45"/>
  <c r="G44"/>
  <c r="F44"/>
  <c r="E44"/>
  <c r="D44"/>
  <c r="C44"/>
  <c r="B44"/>
  <c r="G43"/>
  <c r="F43"/>
  <c r="E43"/>
  <c r="D43"/>
  <c r="C43"/>
  <c r="B43"/>
  <c r="G42"/>
  <c r="F42"/>
  <c r="E42"/>
  <c r="D42"/>
  <c r="C42"/>
  <c r="B42"/>
  <c r="G41"/>
  <c r="F41"/>
  <c r="E41"/>
  <c r="D41"/>
  <c r="C41"/>
  <c r="B41"/>
  <c r="G40"/>
  <c r="F40"/>
  <c r="E40"/>
  <c r="D40"/>
  <c r="C40"/>
  <c r="B40"/>
  <c r="G39"/>
  <c r="F39"/>
  <c r="E39"/>
  <c r="D39"/>
  <c r="C39"/>
  <c r="B39"/>
  <c r="G38"/>
  <c r="F38"/>
  <c r="E38"/>
  <c r="D38"/>
  <c r="C38"/>
  <c r="B38"/>
  <c r="G35"/>
  <c r="F35"/>
  <c r="E35"/>
  <c r="D35"/>
  <c r="C35"/>
  <c r="B35"/>
  <c r="G34"/>
  <c r="F34"/>
  <c r="E34"/>
  <c r="D34"/>
  <c r="C34"/>
  <c r="B34"/>
  <c r="G31"/>
  <c r="F31"/>
  <c r="E31"/>
  <c r="D31"/>
  <c r="C31"/>
  <c r="B31"/>
  <c r="G30"/>
  <c r="F30"/>
  <c r="E30"/>
  <c r="D30"/>
  <c r="C30"/>
  <c r="B30"/>
  <c r="G29"/>
  <c r="F29"/>
  <c r="E29"/>
  <c r="D29"/>
  <c r="C29"/>
  <c r="B29"/>
  <c r="G28"/>
  <c r="F28"/>
  <c r="E28"/>
  <c r="D28"/>
  <c r="C28"/>
  <c r="B28"/>
  <c r="G27"/>
  <c r="F27"/>
  <c r="E27"/>
  <c r="D27"/>
  <c r="C27"/>
  <c r="B27"/>
  <c r="G26"/>
  <c r="F26"/>
  <c r="E26"/>
  <c r="D26"/>
  <c r="C26"/>
  <c r="B26"/>
  <c r="G25"/>
  <c r="F25"/>
  <c r="E25"/>
  <c r="D25"/>
  <c r="C25"/>
  <c r="B25"/>
  <c r="G24"/>
  <c r="F24"/>
  <c r="E24"/>
  <c r="D24"/>
  <c r="C24"/>
  <c r="B24"/>
  <c r="G23"/>
  <c r="F23"/>
  <c r="E23"/>
  <c r="D23"/>
  <c r="C23"/>
  <c r="B23"/>
  <c r="G20"/>
  <c r="F20"/>
  <c r="E20"/>
  <c r="D20"/>
  <c r="C20"/>
  <c r="B20"/>
  <c r="G19"/>
  <c r="F19"/>
  <c r="E19"/>
  <c r="D19"/>
  <c r="C19"/>
  <c r="B19"/>
  <c r="G18"/>
  <c r="F18"/>
  <c r="E18"/>
  <c r="D18"/>
  <c r="C18"/>
  <c r="B18"/>
  <c r="G17"/>
  <c r="F17"/>
  <c r="E17"/>
  <c r="D17"/>
  <c r="C17"/>
  <c r="B17"/>
  <c r="G16"/>
  <c r="F16"/>
  <c r="E16"/>
  <c r="D16"/>
  <c r="C16"/>
  <c r="B16"/>
  <c r="G13"/>
  <c r="F13"/>
  <c r="E13"/>
  <c r="D13"/>
  <c r="C13"/>
  <c r="B13"/>
  <c r="G12"/>
  <c r="F12"/>
  <c r="E12"/>
  <c r="D12"/>
  <c r="C12"/>
  <c r="B12"/>
  <c r="G11"/>
  <c r="F11"/>
  <c r="E11"/>
  <c r="D11"/>
  <c r="C11"/>
  <c r="B11"/>
  <c r="G10"/>
  <c r="F10"/>
  <c r="E10"/>
  <c r="D10"/>
  <c r="C10"/>
  <c r="B10"/>
  <c r="G9"/>
  <c r="F9"/>
  <c r="E9"/>
  <c r="D9"/>
  <c r="C9"/>
  <c r="B9"/>
  <c r="G6"/>
  <c r="F6"/>
  <c r="E6"/>
  <c r="D6"/>
  <c r="C6"/>
  <c r="B6"/>
  <c r="G79" i="15"/>
  <c r="F79"/>
  <c r="E79"/>
  <c r="D79"/>
  <c r="C79"/>
  <c r="B79"/>
  <c r="G78"/>
  <c r="F78"/>
  <c r="E78"/>
  <c r="D78"/>
  <c r="C78"/>
  <c r="B78"/>
  <c r="G77"/>
  <c r="F77"/>
  <c r="E77"/>
  <c r="D77"/>
  <c r="C77"/>
  <c r="B77"/>
  <c r="G76"/>
  <c r="F76"/>
  <c r="E76"/>
  <c r="D76"/>
  <c r="C76"/>
  <c r="B76"/>
  <c r="G75"/>
  <c r="F75"/>
  <c r="E75"/>
  <c r="D75"/>
  <c r="C75"/>
  <c r="B75"/>
  <c r="G74"/>
  <c r="F74"/>
  <c r="E74"/>
  <c r="D74"/>
  <c r="C74"/>
  <c r="B74"/>
  <c r="G73"/>
  <c r="F73"/>
  <c r="E73"/>
  <c r="D73"/>
  <c r="C73"/>
  <c r="B73"/>
  <c r="G72"/>
  <c r="F72"/>
  <c r="E72"/>
  <c r="D72"/>
  <c r="C72"/>
  <c r="B72"/>
  <c r="G71"/>
  <c r="F71"/>
  <c r="E71"/>
  <c r="D71"/>
  <c r="C71"/>
  <c r="B71"/>
  <c r="G70"/>
  <c r="F70"/>
  <c r="E70"/>
  <c r="D70"/>
  <c r="C70"/>
  <c r="B70"/>
  <c r="G53"/>
  <c r="F53"/>
  <c r="E53"/>
  <c r="D53"/>
  <c r="C53"/>
  <c r="B53"/>
  <c r="G52"/>
  <c r="F52"/>
  <c r="E52"/>
  <c r="D52"/>
  <c r="C52"/>
  <c r="B52"/>
  <c r="G51"/>
  <c r="F51"/>
  <c r="E51"/>
  <c r="D51"/>
  <c r="C51"/>
  <c r="B51"/>
  <c r="G50"/>
  <c r="F50"/>
  <c r="E50"/>
  <c r="D50"/>
  <c r="C50"/>
  <c r="B50"/>
  <c r="G47"/>
  <c r="F47"/>
  <c r="E47"/>
  <c r="D47"/>
  <c r="C47"/>
  <c r="B47"/>
  <c r="G46"/>
  <c r="F46"/>
  <c r="E46"/>
  <c r="D46"/>
  <c r="C46"/>
  <c r="B46"/>
  <c r="G45"/>
  <c r="F45"/>
  <c r="E45"/>
  <c r="D45"/>
  <c r="C45"/>
  <c r="B45"/>
  <c r="G44"/>
  <c r="F44"/>
  <c r="E44"/>
  <c r="D44"/>
  <c r="C44"/>
  <c r="B44"/>
  <c r="G43"/>
  <c r="F43"/>
  <c r="E43"/>
  <c r="D43"/>
  <c r="C43"/>
  <c r="B43"/>
  <c r="G42"/>
  <c r="F42"/>
  <c r="E42"/>
  <c r="D42"/>
  <c r="C42"/>
  <c r="B42"/>
  <c r="G41"/>
  <c r="F41"/>
  <c r="E41"/>
  <c r="D41"/>
  <c r="C41"/>
  <c r="B41"/>
  <c r="G40"/>
  <c r="F40"/>
  <c r="E40"/>
  <c r="D40"/>
  <c r="C40"/>
  <c r="B40"/>
  <c r="G37"/>
  <c r="F37"/>
  <c r="E37"/>
  <c r="D37"/>
  <c r="C37"/>
  <c r="B37"/>
  <c r="G36"/>
  <c r="F36"/>
  <c r="E36"/>
  <c r="D36"/>
  <c r="C36"/>
  <c r="B36"/>
  <c r="G33"/>
  <c r="F33"/>
  <c r="E33"/>
  <c r="D33"/>
  <c r="C33"/>
  <c r="B33"/>
  <c r="G32"/>
  <c r="F32"/>
  <c r="E32"/>
  <c r="D32"/>
  <c r="C32"/>
  <c r="B32"/>
  <c r="G31"/>
  <c r="F31"/>
  <c r="E31"/>
  <c r="D31"/>
  <c r="C31"/>
  <c r="B31"/>
  <c r="G30"/>
  <c r="F30"/>
  <c r="E30"/>
  <c r="D30"/>
  <c r="C30"/>
  <c r="B30"/>
  <c r="G29"/>
  <c r="F29"/>
  <c r="E29"/>
  <c r="D29"/>
  <c r="C29"/>
  <c r="B29"/>
  <c r="G28"/>
  <c r="F28"/>
  <c r="E28"/>
  <c r="D28"/>
  <c r="C28"/>
  <c r="B28"/>
  <c r="G27"/>
  <c r="F27"/>
  <c r="E27"/>
  <c r="D27"/>
  <c r="C27"/>
  <c r="B27"/>
  <c r="G26"/>
  <c r="F26"/>
  <c r="E26"/>
  <c r="D26"/>
  <c r="C26"/>
  <c r="B26"/>
  <c r="G25"/>
  <c r="F25"/>
  <c r="E25"/>
  <c r="D25"/>
  <c r="C25"/>
  <c r="B25"/>
  <c r="G22"/>
  <c r="F22"/>
  <c r="E22"/>
  <c r="D22"/>
  <c r="C22"/>
  <c r="B22"/>
  <c r="G21"/>
  <c r="F21"/>
  <c r="E21"/>
  <c r="D21"/>
  <c r="C21"/>
  <c r="B21"/>
  <c r="G20"/>
  <c r="F20"/>
  <c r="E20"/>
  <c r="D20"/>
  <c r="C20"/>
  <c r="B20"/>
  <c r="G19"/>
  <c r="F19"/>
  <c r="E19"/>
  <c r="D19"/>
  <c r="C19"/>
  <c r="B19"/>
  <c r="G18"/>
  <c r="F18"/>
  <c r="E18"/>
  <c r="D18"/>
  <c r="C18"/>
  <c r="B18"/>
  <c r="G15"/>
  <c r="F15"/>
  <c r="E15"/>
  <c r="D15"/>
  <c r="C15"/>
  <c r="B15"/>
  <c r="G14"/>
  <c r="F14"/>
  <c r="E14"/>
  <c r="D14"/>
  <c r="C14"/>
  <c r="B14"/>
  <c r="G13"/>
  <c r="F13"/>
  <c r="E13"/>
  <c r="D13"/>
  <c r="C13"/>
  <c r="B13"/>
  <c r="G12"/>
  <c r="F12"/>
  <c r="E12"/>
  <c r="D12"/>
  <c r="C12"/>
  <c r="B12"/>
  <c r="G11"/>
  <c r="F11"/>
  <c r="E11"/>
  <c r="D11"/>
  <c r="C11"/>
  <c r="B11"/>
  <c r="G8"/>
  <c r="F8"/>
  <c r="E8"/>
  <c r="D8"/>
  <c r="C8"/>
  <c r="B8"/>
  <c r="A46" i="33" l="1"/>
  <c r="N8" i="5"/>
  <c r="L8"/>
  <c r="L69" s="1"/>
  <c r="J8"/>
  <c r="H8"/>
  <c r="H69" s="1"/>
  <c r="D8"/>
  <c r="N8" i="24"/>
  <c r="P8" i="5" s="1"/>
  <c r="L8" i="24"/>
  <c r="L69" s="1"/>
  <c r="J8"/>
  <c r="H8"/>
  <c r="H69" s="1"/>
  <c r="F8"/>
  <c r="B8"/>
  <c r="B8" i="5" s="1"/>
  <c r="P23"/>
  <c r="R23" s="1"/>
  <c r="I76" i="16"/>
  <c r="I75"/>
  <c r="I74"/>
  <c r="I73"/>
  <c r="I72"/>
  <c r="I71"/>
  <c r="I70"/>
  <c r="I69"/>
  <c r="H69"/>
  <c r="I68"/>
  <c r="I67"/>
  <c r="I66"/>
  <c r="H66"/>
  <c r="I51"/>
  <c r="I50"/>
  <c r="I49"/>
  <c r="H49"/>
  <c r="I48"/>
  <c r="I47"/>
  <c r="H47"/>
  <c r="I45"/>
  <c r="I44"/>
  <c r="I43"/>
  <c r="I42"/>
  <c r="I41"/>
  <c r="I40"/>
  <c r="I39"/>
  <c r="I37"/>
  <c r="I34"/>
  <c r="H34"/>
  <c r="I33"/>
  <c r="H33"/>
  <c r="I31"/>
  <c r="I30"/>
  <c r="I29"/>
  <c r="H29"/>
  <c r="I28"/>
  <c r="I27"/>
  <c r="I26"/>
  <c r="I25"/>
  <c r="I24"/>
  <c r="I23"/>
  <c r="I22"/>
  <c r="H22"/>
  <c r="I19"/>
  <c r="I18"/>
  <c r="I17"/>
  <c r="H17"/>
  <c r="I15"/>
  <c r="H15"/>
  <c r="I13"/>
  <c r="H13"/>
  <c r="I12"/>
  <c r="I11"/>
  <c r="I10"/>
  <c r="I6"/>
  <c r="I64" s="1"/>
  <c r="H6"/>
  <c r="H64" s="1"/>
  <c r="F64"/>
  <c r="E64"/>
  <c r="D64"/>
  <c r="B64"/>
  <c r="G67" i="15"/>
  <c r="F67"/>
  <c r="E67"/>
  <c r="B67"/>
  <c r="N98" i="5"/>
  <c r="L98"/>
  <c r="J98"/>
  <c r="H98"/>
  <c r="N72"/>
  <c r="L72"/>
  <c r="J72"/>
  <c r="H72"/>
  <c r="D98"/>
  <c r="D72"/>
  <c r="N53"/>
  <c r="L53"/>
  <c r="J53"/>
  <c r="H53"/>
  <c r="N52"/>
  <c r="L52"/>
  <c r="J52"/>
  <c r="H52"/>
  <c r="N51"/>
  <c r="L51"/>
  <c r="J51"/>
  <c r="H51"/>
  <c r="N50"/>
  <c r="L50"/>
  <c r="J50"/>
  <c r="H50"/>
  <c r="N47"/>
  <c r="L47"/>
  <c r="J47"/>
  <c r="H47"/>
  <c r="N46"/>
  <c r="L46"/>
  <c r="J46"/>
  <c r="H46"/>
  <c r="N45"/>
  <c r="L45"/>
  <c r="J45"/>
  <c r="H45"/>
  <c r="N44"/>
  <c r="L44"/>
  <c r="J44"/>
  <c r="H44"/>
  <c r="N43"/>
  <c r="L43"/>
  <c r="J43"/>
  <c r="H43"/>
  <c r="N42"/>
  <c r="L42"/>
  <c r="J42"/>
  <c r="H42"/>
  <c r="N41"/>
  <c r="L41"/>
  <c r="J41"/>
  <c r="H41"/>
  <c r="N39"/>
  <c r="L39"/>
  <c r="J39"/>
  <c r="H39"/>
  <c r="N37"/>
  <c r="L37"/>
  <c r="J37"/>
  <c r="H37"/>
  <c r="N36"/>
  <c r="L36"/>
  <c r="J36"/>
  <c r="H36"/>
  <c r="N33"/>
  <c r="L33"/>
  <c r="J33"/>
  <c r="H33"/>
  <c r="N32"/>
  <c r="L32"/>
  <c r="J32"/>
  <c r="H32"/>
  <c r="N31"/>
  <c r="L31"/>
  <c r="J31"/>
  <c r="H31"/>
  <c r="N30"/>
  <c r="L30"/>
  <c r="J30"/>
  <c r="H30"/>
  <c r="N29"/>
  <c r="L29"/>
  <c r="J29"/>
  <c r="H29"/>
  <c r="N28"/>
  <c r="L28"/>
  <c r="J28"/>
  <c r="H28"/>
  <c r="N27"/>
  <c r="L27"/>
  <c r="J27"/>
  <c r="H27"/>
  <c r="N26"/>
  <c r="L26"/>
  <c r="J26"/>
  <c r="H26"/>
  <c r="N25"/>
  <c r="L25"/>
  <c r="J25"/>
  <c r="H25"/>
  <c r="N22"/>
  <c r="L22"/>
  <c r="J22"/>
  <c r="H22"/>
  <c r="N21"/>
  <c r="L21"/>
  <c r="J21"/>
  <c r="H21"/>
  <c r="N20"/>
  <c r="L20"/>
  <c r="J20"/>
  <c r="H20"/>
  <c r="N19"/>
  <c r="L19"/>
  <c r="J19"/>
  <c r="H19"/>
  <c r="N18"/>
  <c r="L18"/>
  <c r="J18"/>
  <c r="H18"/>
  <c r="N15"/>
  <c r="L15"/>
  <c r="J15"/>
  <c r="H15"/>
  <c r="N14"/>
  <c r="L14"/>
  <c r="J14"/>
  <c r="H14"/>
  <c r="N13"/>
  <c r="L13"/>
  <c r="J13"/>
  <c r="H13"/>
  <c r="N12"/>
  <c r="L12"/>
  <c r="J12"/>
  <c r="H12"/>
  <c r="D53"/>
  <c r="D52"/>
  <c r="D51"/>
  <c r="D50"/>
  <c r="D47"/>
  <c r="D46"/>
  <c r="D45"/>
  <c r="D44"/>
  <c r="D43"/>
  <c r="D42"/>
  <c r="D41"/>
  <c r="D39"/>
  <c r="D37"/>
  <c r="D36"/>
  <c r="D33"/>
  <c r="D32"/>
  <c r="D31"/>
  <c r="D30"/>
  <c r="D29"/>
  <c r="D28"/>
  <c r="D27"/>
  <c r="D26"/>
  <c r="D25"/>
  <c r="D22"/>
  <c r="D21"/>
  <c r="D20"/>
  <c r="D19"/>
  <c r="D18"/>
  <c r="D15"/>
  <c r="D14"/>
  <c r="D13"/>
  <c r="D12"/>
  <c r="N99" i="24"/>
  <c r="P98" i="5" s="1"/>
  <c r="L99" i="24"/>
  <c r="J99"/>
  <c r="H99"/>
  <c r="F99"/>
  <c r="N72"/>
  <c r="P72" i="5" s="1"/>
  <c r="L72" i="24"/>
  <c r="J72"/>
  <c r="H72"/>
  <c r="F72"/>
  <c r="B99"/>
  <c r="B98" i="5" s="1"/>
  <c r="B81"/>
  <c r="B80"/>
  <c r="B79"/>
  <c r="B78"/>
  <c r="B77"/>
  <c r="B76"/>
  <c r="B75"/>
  <c r="B74"/>
  <c r="B73"/>
  <c r="B72" i="24"/>
  <c r="B72" i="5" s="1"/>
  <c r="N53" i="24"/>
  <c r="P53" i="5" s="1"/>
  <c r="L53" i="24"/>
  <c r="J53"/>
  <c r="H53"/>
  <c r="F53"/>
  <c r="N52"/>
  <c r="P52" i="5" s="1"/>
  <c r="L52" i="24"/>
  <c r="J52"/>
  <c r="H52"/>
  <c r="F52"/>
  <c r="N51"/>
  <c r="P51" i="5" s="1"/>
  <c r="L51" i="24"/>
  <c r="J51"/>
  <c r="H51"/>
  <c r="F51"/>
  <c r="N50"/>
  <c r="P50" i="5" s="1"/>
  <c r="L50" i="24"/>
  <c r="J50"/>
  <c r="H50"/>
  <c r="F50"/>
  <c r="N47"/>
  <c r="P47" i="5" s="1"/>
  <c r="L47" i="24"/>
  <c r="J47"/>
  <c r="H47"/>
  <c r="F47"/>
  <c r="N46"/>
  <c r="P46" i="5" s="1"/>
  <c r="L46" i="24"/>
  <c r="J46"/>
  <c r="K46" s="1"/>
  <c r="H46"/>
  <c r="I46" s="1"/>
  <c r="F46"/>
  <c r="N45"/>
  <c r="P45" i="5" s="1"/>
  <c r="L45" i="24"/>
  <c r="J45"/>
  <c r="H45"/>
  <c r="F45"/>
  <c r="N44"/>
  <c r="P44" i="5" s="1"/>
  <c r="L44" i="24"/>
  <c r="J44"/>
  <c r="H44"/>
  <c r="F44"/>
  <c r="N43"/>
  <c r="P43" i="5" s="1"/>
  <c r="L43" i="24"/>
  <c r="J43"/>
  <c r="H43"/>
  <c r="F43"/>
  <c r="N42"/>
  <c r="P42" i="5" s="1"/>
  <c r="L42" i="24"/>
  <c r="J42"/>
  <c r="H42"/>
  <c r="F42"/>
  <c r="N41"/>
  <c r="P41" i="5" s="1"/>
  <c r="L41" i="24"/>
  <c r="J41"/>
  <c r="H41"/>
  <c r="F41"/>
  <c r="N39"/>
  <c r="P39" i="5" s="1"/>
  <c r="L39" i="24"/>
  <c r="J39"/>
  <c r="H39"/>
  <c r="F39"/>
  <c r="N37"/>
  <c r="P37" i="5" s="1"/>
  <c r="L37" i="24"/>
  <c r="J37"/>
  <c r="H37"/>
  <c r="F37"/>
  <c r="N36"/>
  <c r="P36" i="5" s="1"/>
  <c r="L36" i="24"/>
  <c r="J36"/>
  <c r="K36" s="1"/>
  <c r="H36"/>
  <c r="I36" s="1"/>
  <c r="F36"/>
  <c r="N33"/>
  <c r="P33" i="5" s="1"/>
  <c r="L33" i="24"/>
  <c r="J33"/>
  <c r="H33"/>
  <c r="F33"/>
  <c r="N32"/>
  <c r="P32" i="5" s="1"/>
  <c r="L32" i="24"/>
  <c r="J32"/>
  <c r="H32"/>
  <c r="F32"/>
  <c r="N31"/>
  <c r="P31" i="5" s="1"/>
  <c r="L31" i="24"/>
  <c r="J31"/>
  <c r="H31"/>
  <c r="F31"/>
  <c r="N30"/>
  <c r="P30" i="5" s="1"/>
  <c r="L30" i="24"/>
  <c r="J30"/>
  <c r="H30"/>
  <c r="F30"/>
  <c r="N29"/>
  <c r="P29" i="5" s="1"/>
  <c r="L29" i="24"/>
  <c r="J29"/>
  <c r="H29"/>
  <c r="F29"/>
  <c r="N28"/>
  <c r="P28" i="5" s="1"/>
  <c r="L28" i="24"/>
  <c r="J28"/>
  <c r="H28"/>
  <c r="F28"/>
  <c r="N27"/>
  <c r="P27" i="5" s="1"/>
  <c r="L27" i="24"/>
  <c r="J27"/>
  <c r="H27"/>
  <c r="F27"/>
  <c r="N26"/>
  <c r="P26" i="5" s="1"/>
  <c r="L26" i="24"/>
  <c r="J26"/>
  <c r="K26" s="1"/>
  <c r="H26"/>
  <c r="F26"/>
  <c r="N25"/>
  <c r="P25" i="5" s="1"/>
  <c r="L25" i="24"/>
  <c r="J25"/>
  <c r="H25"/>
  <c r="F25"/>
  <c r="N22"/>
  <c r="P22" i="5" s="1"/>
  <c r="L22" i="24"/>
  <c r="J22"/>
  <c r="H22"/>
  <c r="F22"/>
  <c r="N21"/>
  <c r="P21" i="5" s="1"/>
  <c r="L21" i="24"/>
  <c r="J21"/>
  <c r="H21"/>
  <c r="F21"/>
  <c r="N20"/>
  <c r="P20" i="5" s="1"/>
  <c r="L20" i="24"/>
  <c r="J20"/>
  <c r="H20"/>
  <c r="F20"/>
  <c r="N19"/>
  <c r="P19" i="5" s="1"/>
  <c r="L19" i="24"/>
  <c r="J19"/>
  <c r="H19"/>
  <c r="F19"/>
  <c r="N18"/>
  <c r="P18" i="5" s="1"/>
  <c r="L18" i="24"/>
  <c r="J18"/>
  <c r="H18"/>
  <c r="F18"/>
  <c r="N15"/>
  <c r="P15" i="5" s="1"/>
  <c r="L15" i="24"/>
  <c r="J15"/>
  <c r="H15"/>
  <c r="F15"/>
  <c r="N14"/>
  <c r="P14" i="5" s="1"/>
  <c r="L14" i="24"/>
  <c r="J14"/>
  <c r="K14" s="1"/>
  <c r="H14"/>
  <c r="I14" s="1"/>
  <c r="F14"/>
  <c r="N13"/>
  <c r="P13" i="5" s="1"/>
  <c r="L13" i="24"/>
  <c r="J13"/>
  <c r="H13"/>
  <c r="F13"/>
  <c r="N12"/>
  <c r="P12" i="5" s="1"/>
  <c r="L12" i="24"/>
  <c r="J12"/>
  <c r="H12"/>
  <c r="F12"/>
  <c r="B53"/>
  <c r="B52"/>
  <c r="B51"/>
  <c r="B51" i="5" s="1"/>
  <c r="B50" i="24"/>
  <c r="B50" i="5" s="1"/>
  <c r="B47" i="24"/>
  <c r="B47" i="5" s="1"/>
  <c r="B46" i="24"/>
  <c r="B46" i="5" s="1"/>
  <c r="B45" i="24"/>
  <c r="B45" i="5" s="1"/>
  <c r="B44" i="24"/>
  <c r="B43"/>
  <c r="B42"/>
  <c r="B42" i="5" s="1"/>
  <c r="B41" i="24"/>
  <c r="B39"/>
  <c r="B37"/>
  <c r="B37" i="5" s="1"/>
  <c r="B36" i="24"/>
  <c r="B36" i="5" s="1"/>
  <c r="B33" i="24"/>
  <c r="B33" i="5" s="1"/>
  <c r="B32" i="24"/>
  <c r="B32" i="5" s="1"/>
  <c r="B31" i="24"/>
  <c r="B31" i="5" s="1"/>
  <c r="B30" i="24"/>
  <c r="B30" i="5" s="1"/>
  <c r="B29" i="24"/>
  <c r="B28"/>
  <c r="B28" i="5" s="1"/>
  <c r="B27" i="24"/>
  <c r="B27" i="5" s="1"/>
  <c r="B26" i="24"/>
  <c r="B26" i="5" s="1"/>
  <c r="B25" i="24"/>
  <c r="B22"/>
  <c r="B22" i="5" s="1"/>
  <c r="B21" i="24"/>
  <c r="B21" i="5" s="1"/>
  <c r="B20" i="24"/>
  <c r="B20" i="5" s="1"/>
  <c r="B19" i="24"/>
  <c r="B18"/>
  <c r="B15"/>
  <c r="B14"/>
  <c r="B13"/>
  <c r="B13" i="5" s="1"/>
  <c r="B12" i="24"/>
  <c r="B12" i="5" s="1"/>
  <c r="R43" i="21"/>
  <c r="P43"/>
  <c r="N43"/>
  <c r="K43"/>
  <c r="J43"/>
  <c r="H43"/>
  <c r="G43"/>
  <c r="E43"/>
  <c r="D43"/>
  <c r="B43"/>
  <c r="R42"/>
  <c r="P42"/>
  <c r="N42"/>
  <c r="M42"/>
  <c r="K42"/>
  <c r="J42"/>
  <c r="H42"/>
  <c r="G42"/>
  <c r="E42"/>
  <c r="D42"/>
  <c r="B42"/>
  <c r="R41"/>
  <c r="P41"/>
  <c r="N41"/>
  <c r="M41"/>
  <c r="K41"/>
  <c r="J41"/>
  <c r="H41"/>
  <c r="G41"/>
  <c r="E41"/>
  <c r="D41"/>
  <c r="B41"/>
  <c r="R40"/>
  <c r="P40"/>
  <c r="N40"/>
  <c r="M40"/>
  <c r="K40"/>
  <c r="J40"/>
  <c r="H40"/>
  <c r="G40"/>
  <c r="E40"/>
  <c r="D40"/>
  <c r="B40"/>
  <c r="R39"/>
  <c r="P39"/>
  <c r="N39"/>
  <c r="M39"/>
  <c r="K39"/>
  <c r="J39"/>
  <c r="H39"/>
  <c r="G39"/>
  <c r="E39"/>
  <c r="D39"/>
  <c r="B39"/>
  <c r="R36"/>
  <c r="P36"/>
  <c r="N36"/>
  <c r="M36"/>
  <c r="K36"/>
  <c r="J36"/>
  <c r="H36"/>
  <c r="G36"/>
  <c r="E36"/>
  <c r="D36"/>
  <c r="B36"/>
  <c r="R35"/>
  <c r="P35"/>
  <c r="N35"/>
  <c r="M35"/>
  <c r="K35"/>
  <c r="J35"/>
  <c r="H35"/>
  <c r="G35"/>
  <c r="E35"/>
  <c r="D35"/>
  <c r="B35"/>
  <c r="R32"/>
  <c r="P32"/>
  <c r="N32"/>
  <c r="M32"/>
  <c r="K32"/>
  <c r="J32"/>
  <c r="H32"/>
  <c r="G32"/>
  <c r="E32"/>
  <c r="D32"/>
  <c r="B32"/>
  <c r="R31"/>
  <c r="P31"/>
  <c r="N31"/>
  <c r="M31"/>
  <c r="K31"/>
  <c r="J31"/>
  <c r="H31"/>
  <c r="G31"/>
  <c r="E31"/>
  <c r="D31"/>
  <c r="B31"/>
  <c r="R30"/>
  <c r="P30"/>
  <c r="N30"/>
  <c r="M30"/>
  <c r="K30"/>
  <c r="J30"/>
  <c r="H30"/>
  <c r="G30"/>
  <c r="E30"/>
  <c r="D30"/>
  <c r="B30"/>
  <c r="R29"/>
  <c r="P29"/>
  <c r="N29"/>
  <c r="M29"/>
  <c r="K29"/>
  <c r="J29"/>
  <c r="H29"/>
  <c r="G29"/>
  <c r="E29"/>
  <c r="D29"/>
  <c r="B29"/>
  <c r="R28"/>
  <c r="P28"/>
  <c r="N28"/>
  <c r="M28"/>
  <c r="K28"/>
  <c r="J28"/>
  <c r="H28"/>
  <c r="G28"/>
  <c r="E28"/>
  <c r="D28"/>
  <c r="B28"/>
  <c r="R27"/>
  <c r="P27"/>
  <c r="N27"/>
  <c r="M27"/>
  <c r="K27"/>
  <c r="J27"/>
  <c r="H27"/>
  <c r="G27"/>
  <c r="E27"/>
  <c r="D27"/>
  <c r="B27"/>
  <c r="R26"/>
  <c r="P26"/>
  <c r="N26"/>
  <c r="M26"/>
  <c r="K26"/>
  <c r="J26"/>
  <c r="H26"/>
  <c r="G26"/>
  <c r="E26"/>
  <c r="D26"/>
  <c r="B26"/>
  <c r="R25"/>
  <c r="P25"/>
  <c r="N25"/>
  <c r="M25"/>
  <c r="K25"/>
  <c r="J25"/>
  <c r="H25"/>
  <c r="G25"/>
  <c r="E25"/>
  <c r="D25"/>
  <c r="B25"/>
  <c r="R24"/>
  <c r="P24"/>
  <c r="N24"/>
  <c r="M24"/>
  <c r="K24"/>
  <c r="J24"/>
  <c r="H24"/>
  <c r="G24"/>
  <c r="E24"/>
  <c r="D24"/>
  <c r="B24"/>
  <c r="R21"/>
  <c r="N21"/>
  <c r="K21"/>
  <c r="H21"/>
  <c r="E21"/>
  <c r="B21"/>
  <c r="R20"/>
  <c r="P20"/>
  <c r="N20"/>
  <c r="M20"/>
  <c r="K20"/>
  <c r="J20"/>
  <c r="H20"/>
  <c r="G20"/>
  <c r="E20"/>
  <c r="D20"/>
  <c r="B20"/>
  <c r="R19"/>
  <c r="P19"/>
  <c r="N19"/>
  <c r="M19"/>
  <c r="K19"/>
  <c r="J19"/>
  <c r="H19"/>
  <c r="G19"/>
  <c r="E19"/>
  <c r="D19"/>
  <c r="B19"/>
  <c r="R18"/>
  <c r="P18"/>
  <c r="N18"/>
  <c r="M18"/>
  <c r="K18"/>
  <c r="J18"/>
  <c r="H18"/>
  <c r="G18"/>
  <c r="E18"/>
  <c r="D18"/>
  <c r="B18"/>
  <c r="R17"/>
  <c r="N17"/>
  <c r="K17"/>
  <c r="H17"/>
  <c r="E17"/>
  <c r="B17"/>
  <c r="R14"/>
  <c r="P14"/>
  <c r="N14"/>
  <c r="M14"/>
  <c r="K14"/>
  <c r="J14"/>
  <c r="H14"/>
  <c r="G14"/>
  <c r="E14"/>
  <c r="D14"/>
  <c r="B14"/>
  <c r="R13"/>
  <c r="P13"/>
  <c r="N13"/>
  <c r="M13"/>
  <c r="K13"/>
  <c r="J13"/>
  <c r="H13"/>
  <c r="G13"/>
  <c r="E13"/>
  <c r="D13"/>
  <c r="B13"/>
  <c r="R12"/>
  <c r="P12"/>
  <c r="N12"/>
  <c r="M12"/>
  <c r="K12"/>
  <c r="J12"/>
  <c r="H12"/>
  <c r="G12"/>
  <c r="E12"/>
  <c r="D12"/>
  <c r="B12"/>
  <c r="R11"/>
  <c r="P11"/>
  <c r="N11"/>
  <c r="M11"/>
  <c r="K11"/>
  <c r="J11"/>
  <c r="H11"/>
  <c r="G11"/>
  <c r="E11"/>
  <c r="D11"/>
  <c r="B11"/>
  <c r="R7"/>
  <c r="L8" i="34" s="1"/>
  <c r="P7" i="21"/>
  <c r="J8" i="34" s="1"/>
  <c r="N7" i="21"/>
  <c r="M7"/>
  <c r="G8" i="34" s="1"/>
  <c r="K7" i="21"/>
  <c r="J7"/>
  <c r="D8" i="34" s="1"/>
  <c r="H7" i="21"/>
  <c r="G7"/>
  <c r="E7"/>
  <c r="D7"/>
  <c r="B7"/>
  <c r="L44" i="33"/>
  <c r="J44"/>
  <c r="H44"/>
  <c r="F44"/>
  <c r="D44"/>
  <c r="B44"/>
  <c r="L43"/>
  <c r="J43"/>
  <c r="H43"/>
  <c r="F43"/>
  <c r="D43"/>
  <c r="B43"/>
  <c r="L42"/>
  <c r="J42"/>
  <c r="H42"/>
  <c r="F42"/>
  <c r="D42"/>
  <c r="B42"/>
  <c r="L41"/>
  <c r="J41"/>
  <c r="H41"/>
  <c r="F41"/>
  <c r="D41"/>
  <c r="B41"/>
  <c r="L40"/>
  <c r="J40"/>
  <c r="H40"/>
  <c r="F40"/>
  <c r="D40"/>
  <c r="B40"/>
  <c r="L39"/>
  <c r="J39"/>
  <c r="H39"/>
  <c r="F39"/>
  <c r="D39"/>
  <c r="B39"/>
  <c r="L38"/>
  <c r="J38"/>
  <c r="H38"/>
  <c r="F38"/>
  <c r="D38"/>
  <c r="B38"/>
  <c r="L37"/>
  <c r="J37"/>
  <c r="H37"/>
  <c r="F37"/>
  <c r="D37"/>
  <c r="B37"/>
  <c r="L36"/>
  <c r="J36"/>
  <c r="H36"/>
  <c r="F36"/>
  <c r="D36"/>
  <c r="B36"/>
  <c r="L35"/>
  <c r="J35"/>
  <c r="H35"/>
  <c r="F35"/>
  <c r="D35"/>
  <c r="B35"/>
  <c r="L34"/>
  <c r="J34"/>
  <c r="H34"/>
  <c r="F34"/>
  <c r="D34"/>
  <c r="B34"/>
  <c r="L33"/>
  <c r="J33"/>
  <c r="H33"/>
  <c r="F33"/>
  <c r="D33"/>
  <c r="B33"/>
  <c r="L32"/>
  <c r="J32"/>
  <c r="H32"/>
  <c r="F32"/>
  <c r="D32"/>
  <c r="B32"/>
  <c r="L29"/>
  <c r="J29"/>
  <c r="H29"/>
  <c r="F29"/>
  <c r="D29"/>
  <c r="B29"/>
  <c r="L28"/>
  <c r="J28"/>
  <c r="H28"/>
  <c r="F28"/>
  <c r="D28"/>
  <c r="B28"/>
  <c r="L27"/>
  <c r="J27"/>
  <c r="H27"/>
  <c r="F27"/>
  <c r="D27"/>
  <c r="B27"/>
  <c r="L26"/>
  <c r="J26"/>
  <c r="H26"/>
  <c r="F26"/>
  <c r="D26"/>
  <c r="B26"/>
  <c r="L25"/>
  <c r="J25"/>
  <c r="H25"/>
  <c r="F25"/>
  <c r="D25"/>
  <c r="B25"/>
  <c r="L22"/>
  <c r="J22"/>
  <c r="H22"/>
  <c r="F22"/>
  <c r="D22"/>
  <c r="B22"/>
  <c r="L21"/>
  <c r="J21"/>
  <c r="H21"/>
  <c r="F21"/>
  <c r="D21"/>
  <c r="B21"/>
  <c r="L20"/>
  <c r="J20"/>
  <c r="H20"/>
  <c r="F20"/>
  <c r="D20"/>
  <c r="B20"/>
  <c r="L19"/>
  <c r="J19"/>
  <c r="H19"/>
  <c r="F19"/>
  <c r="D19"/>
  <c r="B19"/>
  <c r="L18"/>
  <c r="J18"/>
  <c r="H18"/>
  <c r="F18"/>
  <c r="D18"/>
  <c r="B18"/>
  <c r="L17"/>
  <c r="J17"/>
  <c r="H17"/>
  <c r="F17"/>
  <c r="D17"/>
  <c r="B17"/>
  <c r="L14"/>
  <c r="J14"/>
  <c r="H14"/>
  <c r="F14"/>
  <c r="D14"/>
  <c r="B14"/>
  <c r="L13"/>
  <c r="J13"/>
  <c r="H13"/>
  <c r="F13"/>
  <c r="D13"/>
  <c r="B13"/>
  <c r="L12"/>
  <c r="J12"/>
  <c r="H12"/>
  <c r="F12"/>
  <c r="D12"/>
  <c r="B12"/>
  <c r="L11"/>
  <c r="J11"/>
  <c r="H11"/>
  <c r="F11"/>
  <c r="D11"/>
  <c r="B11"/>
  <c r="L7"/>
  <c r="J7"/>
  <c r="H7"/>
  <c r="F7"/>
  <c r="G40" s="1"/>
  <c r="D7"/>
  <c r="B7"/>
  <c r="G64" i="16"/>
  <c r="F23" i="5"/>
  <c r="F16"/>
  <c r="B16"/>
  <c r="D97" i="24"/>
  <c r="D48"/>
  <c r="D23"/>
  <c r="D16"/>
  <c r="A54" i="16"/>
  <c r="A108"/>
  <c r="A56" i="15"/>
  <c r="A111"/>
  <c r="A56" i="5"/>
  <c r="A113"/>
  <c r="A56" i="24"/>
  <c r="A113" l="1"/>
  <c r="A110" i="15"/>
  <c r="I106" i="5"/>
  <c r="I99"/>
  <c r="I103"/>
  <c r="I107"/>
  <c r="I104"/>
  <c r="I108"/>
  <c r="I101"/>
  <c r="I102"/>
  <c r="I105"/>
  <c r="I109"/>
  <c r="I100"/>
  <c r="I110"/>
  <c r="M104"/>
  <c r="M105"/>
  <c r="M101"/>
  <c r="M108"/>
  <c r="M99"/>
  <c r="M103"/>
  <c r="M102"/>
  <c r="M106"/>
  <c r="M100"/>
  <c r="M107"/>
  <c r="M110"/>
  <c r="M109"/>
  <c r="R73"/>
  <c r="R74"/>
  <c r="R75"/>
  <c r="R76"/>
  <c r="I83"/>
  <c r="I91"/>
  <c r="I89"/>
  <c r="I86"/>
  <c r="I94"/>
  <c r="I85"/>
  <c r="I93"/>
  <c r="I84"/>
  <c r="I82"/>
  <c r="I88"/>
  <c r="I95"/>
  <c r="I87"/>
  <c r="I90"/>
  <c r="I92"/>
  <c r="M95"/>
  <c r="M84"/>
  <c r="M92"/>
  <c r="M77"/>
  <c r="M75"/>
  <c r="M87"/>
  <c r="M82"/>
  <c r="M90"/>
  <c r="M80"/>
  <c r="M89"/>
  <c r="M81"/>
  <c r="M74"/>
  <c r="M73"/>
  <c r="M76"/>
  <c r="M88"/>
  <c r="M91"/>
  <c r="M83"/>
  <c r="M79"/>
  <c r="M78"/>
  <c r="M94"/>
  <c r="M93"/>
  <c r="M86"/>
  <c r="M85"/>
  <c r="R77"/>
  <c r="R79"/>
  <c r="R81"/>
  <c r="R78"/>
  <c r="R80"/>
  <c r="M107" i="24"/>
  <c r="M104"/>
  <c r="M109"/>
  <c r="M106"/>
  <c r="M111"/>
  <c r="M108"/>
  <c r="M110"/>
  <c r="M103"/>
  <c r="M102"/>
  <c r="M105"/>
  <c r="M100"/>
  <c r="M101"/>
  <c r="I102"/>
  <c r="I104"/>
  <c r="I108"/>
  <c r="I107"/>
  <c r="I106"/>
  <c r="I101"/>
  <c r="I105"/>
  <c r="I109"/>
  <c r="I110"/>
  <c r="I111"/>
  <c r="I103"/>
  <c r="I100"/>
  <c r="M95"/>
  <c r="M89"/>
  <c r="M93"/>
  <c r="M77"/>
  <c r="M85"/>
  <c r="M91"/>
  <c r="M74"/>
  <c r="M82"/>
  <c r="M73"/>
  <c r="M90"/>
  <c r="M80"/>
  <c r="M94"/>
  <c r="M92"/>
  <c r="M78"/>
  <c r="M86"/>
  <c r="M76"/>
  <c r="M75"/>
  <c r="M79"/>
  <c r="M83"/>
  <c r="M81"/>
  <c r="M87"/>
  <c r="M84"/>
  <c r="M88"/>
  <c r="I91"/>
  <c r="I85"/>
  <c r="I95"/>
  <c r="I89"/>
  <c r="I93"/>
  <c r="I86"/>
  <c r="I88"/>
  <c r="I90"/>
  <c r="I79"/>
  <c r="I83"/>
  <c r="I92"/>
  <c r="I87"/>
  <c r="I74"/>
  <c r="I82"/>
  <c r="I81"/>
  <c r="I94"/>
  <c r="I84"/>
  <c r="I75"/>
  <c r="I73"/>
  <c r="I77"/>
  <c r="I80"/>
  <c r="I78"/>
  <c r="I76"/>
  <c r="I48" i="34"/>
  <c r="I43"/>
  <c r="I37"/>
  <c r="I41"/>
  <c r="I39"/>
  <c r="I40"/>
  <c r="I38"/>
  <c r="I44"/>
  <c r="I45"/>
  <c r="I42"/>
  <c r="I49"/>
  <c r="I47"/>
  <c r="I46"/>
  <c r="F37"/>
  <c r="F44"/>
  <c r="F46"/>
  <c r="F38"/>
  <c r="F47"/>
  <c r="F40"/>
  <c r="F49"/>
  <c r="F48"/>
  <c r="F39"/>
  <c r="F42"/>
  <c r="F43"/>
  <c r="F41"/>
  <c r="F45"/>
  <c r="C40"/>
  <c r="C39"/>
  <c r="C45"/>
  <c r="C46"/>
  <c r="C47"/>
  <c r="C42"/>
  <c r="C44"/>
  <c r="C38"/>
  <c r="C48"/>
  <c r="C43"/>
  <c r="C41"/>
  <c r="C37"/>
  <c r="F22"/>
  <c r="F24"/>
  <c r="F25"/>
  <c r="F27"/>
  <c r="F28"/>
  <c r="F23"/>
  <c r="F30"/>
  <c r="F31"/>
  <c r="F26"/>
  <c r="F34"/>
  <c r="F33"/>
  <c r="F29"/>
  <c r="F32"/>
  <c r="I30"/>
  <c r="I34"/>
  <c r="I31"/>
  <c r="I26"/>
  <c r="I32"/>
  <c r="I28"/>
  <c r="I23"/>
  <c r="I33"/>
  <c r="I29"/>
  <c r="I22"/>
  <c r="I25"/>
  <c r="I24"/>
  <c r="I27"/>
  <c r="C28"/>
  <c r="C29"/>
  <c r="C34"/>
  <c r="C33"/>
  <c r="C32"/>
  <c r="C23"/>
  <c r="C25"/>
  <c r="C24"/>
  <c r="C22"/>
  <c r="C31"/>
  <c r="C26"/>
  <c r="C30"/>
  <c r="C27"/>
  <c r="G14" i="24"/>
  <c r="G26"/>
  <c r="G36"/>
  <c r="F16" i="34"/>
  <c r="F14"/>
  <c r="F18"/>
  <c r="F20"/>
  <c r="F13"/>
  <c r="F11"/>
  <c r="F12"/>
  <c r="F17"/>
  <c r="F15"/>
  <c r="F19"/>
  <c r="F21"/>
  <c r="I19"/>
  <c r="I15"/>
  <c r="I13"/>
  <c r="I14"/>
  <c r="I20"/>
  <c r="I12"/>
  <c r="I21"/>
  <c r="I18"/>
  <c r="I16"/>
  <c r="I17"/>
  <c r="I11"/>
  <c r="C11"/>
  <c r="C16"/>
  <c r="C17"/>
  <c r="C15"/>
  <c r="C20"/>
  <c r="C19"/>
  <c r="C14"/>
  <c r="C13"/>
  <c r="C21"/>
  <c r="C12"/>
  <c r="C18"/>
  <c r="K20" i="24"/>
  <c r="K30"/>
  <c r="K42"/>
  <c r="K52"/>
  <c r="I20"/>
  <c r="I30"/>
  <c r="C29"/>
  <c r="C32" i="33"/>
  <c r="I52" i="24"/>
  <c r="G20"/>
  <c r="G30"/>
  <c r="G42"/>
  <c r="G52"/>
  <c r="M20"/>
  <c r="M30"/>
  <c r="M52"/>
  <c r="E14" i="33"/>
  <c r="D67" i="15"/>
  <c r="M36" i="24"/>
  <c r="M46"/>
  <c r="Q36" i="21"/>
  <c r="C41"/>
  <c r="K12" i="24"/>
  <c r="K18"/>
  <c r="K22"/>
  <c r="K28"/>
  <c r="K32"/>
  <c r="K39"/>
  <c r="K44"/>
  <c r="K50"/>
  <c r="I20" i="5"/>
  <c r="I22"/>
  <c r="I46"/>
  <c r="K52"/>
  <c r="K44"/>
  <c r="I13" i="24"/>
  <c r="I19"/>
  <c r="I25"/>
  <c r="I33"/>
  <c r="I41"/>
  <c r="I51"/>
  <c r="M46" i="5"/>
  <c r="M14"/>
  <c r="G27" i="24"/>
  <c r="K36" i="5"/>
  <c r="F26"/>
  <c r="F42"/>
  <c r="E36" i="33"/>
  <c r="K30" i="5"/>
  <c r="C14" i="24"/>
  <c r="C52"/>
  <c r="M31"/>
  <c r="G19"/>
  <c r="J69" i="5"/>
  <c r="L10" i="33"/>
  <c r="M10" s="1"/>
  <c r="C15" i="24"/>
  <c r="R27" i="5"/>
  <c r="R37"/>
  <c r="R47"/>
  <c r="M12" i="24"/>
  <c r="M22"/>
  <c r="M32"/>
  <c r="M44"/>
  <c r="K14" i="5"/>
  <c r="K15"/>
  <c r="K19"/>
  <c r="K26"/>
  <c r="K27"/>
  <c r="K29"/>
  <c r="K31"/>
  <c r="K37"/>
  <c r="K41"/>
  <c r="K47"/>
  <c r="K51"/>
  <c r="I8" i="24"/>
  <c r="I69" s="1"/>
  <c r="O20" i="5"/>
  <c r="I17" i="33"/>
  <c r="K39" i="5"/>
  <c r="B69" i="24"/>
  <c r="C18"/>
  <c r="C39"/>
  <c r="M19"/>
  <c r="M29"/>
  <c r="M41"/>
  <c r="M51"/>
  <c r="K8"/>
  <c r="K69" s="1"/>
  <c r="M52" i="5"/>
  <c r="M29" i="33"/>
  <c r="I12" i="24"/>
  <c r="I18"/>
  <c r="I22"/>
  <c r="I28"/>
  <c r="I39"/>
  <c r="I44"/>
  <c r="M26" i="5"/>
  <c r="O8" i="24"/>
  <c r="O69" s="1"/>
  <c r="O14"/>
  <c r="I15"/>
  <c r="G18"/>
  <c r="I21"/>
  <c r="G22"/>
  <c r="I27"/>
  <c r="G28"/>
  <c r="I31"/>
  <c r="G32"/>
  <c r="I37"/>
  <c r="G39"/>
  <c r="I43"/>
  <c r="G44"/>
  <c r="I47"/>
  <c r="I53"/>
  <c r="M12" i="5"/>
  <c r="M13"/>
  <c r="M15"/>
  <c r="M18"/>
  <c r="M19"/>
  <c r="M20"/>
  <c r="M21"/>
  <c r="M22"/>
  <c r="M25"/>
  <c r="M27"/>
  <c r="M28"/>
  <c r="M29"/>
  <c r="M30"/>
  <c r="M31"/>
  <c r="M32"/>
  <c r="M33"/>
  <c r="M36"/>
  <c r="M37"/>
  <c r="M39"/>
  <c r="M42"/>
  <c r="M43"/>
  <c r="M44"/>
  <c r="M45"/>
  <c r="M47"/>
  <c r="M50"/>
  <c r="M51"/>
  <c r="M53"/>
  <c r="G47" i="24"/>
  <c r="G37"/>
  <c r="G8"/>
  <c r="G69" s="1"/>
  <c r="N69"/>
  <c r="O28"/>
  <c r="I99"/>
  <c r="A55"/>
  <c r="A112" i="5"/>
  <c r="A55"/>
  <c r="A55" i="15"/>
  <c r="A107" i="16"/>
  <c r="A53"/>
  <c r="G25" i="24"/>
  <c r="K29"/>
  <c r="K51"/>
  <c r="F80" i="5"/>
  <c r="E27" i="33"/>
  <c r="P43"/>
  <c r="E13"/>
  <c r="M17"/>
  <c r="M21"/>
  <c r="E25"/>
  <c r="M27"/>
  <c r="E29"/>
  <c r="M33"/>
  <c r="E35"/>
  <c r="M37"/>
  <c r="E38"/>
  <c r="E39"/>
  <c r="M41"/>
  <c r="E42"/>
  <c r="E43"/>
  <c r="Q27" i="21"/>
  <c r="C28"/>
  <c r="Q42"/>
  <c r="J11" i="5"/>
  <c r="K11" s="1"/>
  <c r="E33" i="33"/>
  <c r="R13" i="5"/>
  <c r="C25" i="24"/>
  <c r="C33"/>
  <c r="L40" i="5"/>
  <c r="M40" s="1"/>
  <c r="C53" i="24"/>
  <c r="C44"/>
  <c r="I12" i="5"/>
  <c r="I18"/>
  <c r="I28"/>
  <c r="I32"/>
  <c r="M36" i="33"/>
  <c r="B52" i="5"/>
  <c r="R52" s="1"/>
  <c r="G46" i="24"/>
  <c r="H11" i="5"/>
  <c r="I11" s="1"/>
  <c r="H40"/>
  <c r="I40" s="1"/>
  <c r="I45"/>
  <c r="I47"/>
  <c r="F72"/>
  <c r="F76"/>
  <c r="M26" i="33"/>
  <c r="M25"/>
  <c r="M40"/>
  <c r="M20"/>
  <c r="I41" i="5"/>
  <c r="M12" i="33"/>
  <c r="M18"/>
  <c r="E20"/>
  <c r="I21"/>
  <c r="M22"/>
  <c r="M28"/>
  <c r="E32"/>
  <c r="M38"/>
  <c r="E40"/>
  <c r="M42"/>
  <c r="E44"/>
  <c r="I40"/>
  <c r="G43"/>
  <c r="I26"/>
  <c r="L13" i="21"/>
  <c r="C51" i="24"/>
  <c r="B18" i="5"/>
  <c r="R18" s="1"/>
  <c r="I22" i="33"/>
  <c r="I25"/>
  <c r="R51" i="5"/>
  <c r="O12" i="24"/>
  <c r="B14" i="5"/>
  <c r="R14" s="1"/>
  <c r="I17" i="21"/>
  <c r="E37" i="33"/>
  <c r="B25" i="5"/>
  <c r="R25" s="1"/>
  <c r="G14" i="33"/>
  <c r="I13" i="21"/>
  <c r="E10"/>
  <c r="F10" s="1"/>
  <c r="F11" i="24"/>
  <c r="G11" s="1"/>
  <c r="M15"/>
  <c r="M27"/>
  <c r="D29"/>
  <c r="M37"/>
  <c r="M47"/>
  <c r="I13" i="5"/>
  <c r="I15"/>
  <c r="I19"/>
  <c r="I21"/>
  <c r="I25"/>
  <c r="I27"/>
  <c r="F29"/>
  <c r="I31"/>
  <c r="I33"/>
  <c r="I37"/>
  <c r="I43"/>
  <c r="F47"/>
  <c r="I51"/>
  <c r="I53"/>
  <c r="E22" i="33"/>
  <c r="I32"/>
  <c r="K36"/>
  <c r="I43"/>
  <c r="P42"/>
  <c r="H10"/>
  <c r="I10" s="1"/>
  <c r="I29"/>
  <c r="E34"/>
  <c r="Q28" i="21"/>
  <c r="N11" i="5"/>
  <c r="O11" s="1"/>
  <c r="M8" i="24"/>
  <c r="M69" s="1"/>
  <c r="M21"/>
  <c r="D30"/>
  <c r="M43"/>
  <c r="M53"/>
  <c r="I26" i="5"/>
  <c r="I30"/>
  <c r="F36"/>
  <c r="F39"/>
  <c r="I42"/>
  <c r="F50"/>
  <c r="I52"/>
  <c r="I14" i="33"/>
  <c r="I36"/>
  <c r="I44"/>
  <c r="O32"/>
  <c r="M14"/>
  <c r="E28"/>
  <c r="M32"/>
  <c r="M44"/>
  <c r="M14" i="24"/>
  <c r="M26"/>
  <c r="N40" i="5"/>
  <c r="O40" s="1"/>
  <c r="L11"/>
  <c r="M11" s="1"/>
  <c r="C13" i="24"/>
  <c r="E11" i="33"/>
  <c r="E17"/>
  <c r="M18" i="24"/>
  <c r="M28"/>
  <c r="M39"/>
  <c r="M50"/>
  <c r="E21" i="33"/>
  <c r="K20"/>
  <c r="E12"/>
  <c r="E18"/>
  <c r="I35"/>
  <c r="Q19" i="21"/>
  <c r="Q40"/>
  <c r="O37" i="24"/>
  <c r="M35" i="33"/>
  <c r="I42"/>
  <c r="E41"/>
  <c r="H40" i="24"/>
  <c r="I40" s="1"/>
  <c r="M25"/>
  <c r="M33"/>
  <c r="M45"/>
  <c r="I41" i="33"/>
  <c r="I38"/>
  <c r="I39"/>
  <c r="M39"/>
  <c r="I33"/>
  <c r="M7"/>
  <c r="O44" i="24"/>
  <c r="C46"/>
  <c r="I28" i="33"/>
  <c r="I27"/>
  <c r="I20"/>
  <c r="K33"/>
  <c r="O27" i="24"/>
  <c r="I18" i="33"/>
  <c r="I29" i="24"/>
  <c r="M43" i="33"/>
  <c r="I37"/>
  <c r="M34"/>
  <c r="M13"/>
  <c r="I34"/>
  <c r="I13"/>
  <c r="B10"/>
  <c r="C10" s="1"/>
  <c r="C40" i="21"/>
  <c r="R20" i="5"/>
  <c r="R42"/>
  <c r="D45" i="24"/>
  <c r="D11" i="5"/>
  <c r="E11" s="1"/>
  <c r="F14"/>
  <c r="I19" i="33"/>
  <c r="M41" i="5"/>
  <c r="M19" i="33"/>
  <c r="I12"/>
  <c r="M11"/>
  <c r="I11"/>
  <c r="D10"/>
  <c r="E10" s="1"/>
  <c r="K42" i="5"/>
  <c r="K46"/>
  <c r="K50"/>
  <c r="I29"/>
  <c r="C27" i="24"/>
  <c r="B39" i="5"/>
  <c r="C39" s="1"/>
  <c r="F10" i="33"/>
  <c r="G10" s="1"/>
  <c r="B10" i="21"/>
  <c r="C10" s="1"/>
  <c r="R12" i="5"/>
  <c r="R22"/>
  <c r="D12" i="24"/>
  <c r="L11"/>
  <c r="M11" s="1"/>
  <c r="D31"/>
  <c r="G21" i="33"/>
  <c r="C22"/>
  <c r="K29"/>
  <c r="C36"/>
  <c r="G38"/>
  <c r="C41"/>
  <c r="G42"/>
  <c r="Q7" i="21"/>
  <c r="K8" i="34" s="1"/>
  <c r="C21" i="21"/>
  <c r="G45" i="24"/>
  <c r="K27"/>
  <c r="F69"/>
  <c r="N11"/>
  <c r="P11" i="5" s="1"/>
  <c r="Q11" s="1"/>
  <c r="G21" i="24"/>
  <c r="I36" i="5"/>
  <c r="K45" i="24"/>
  <c r="K19"/>
  <c r="J69"/>
  <c r="K43"/>
  <c r="O47"/>
  <c r="O30"/>
  <c r="O42"/>
  <c r="O18"/>
  <c r="O50"/>
  <c r="O21"/>
  <c r="O51"/>
  <c r="O29"/>
  <c r="G12"/>
  <c r="C22"/>
  <c r="C42"/>
  <c r="C26"/>
  <c r="C36"/>
  <c r="F19" i="5"/>
  <c r="M13" i="24"/>
  <c r="B44" i="5"/>
  <c r="R44" s="1"/>
  <c r="E26" i="33"/>
  <c r="E19"/>
  <c r="O12"/>
  <c r="O13"/>
  <c r="O17"/>
  <c r="N33"/>
  <c r="N34"/>
  <c r="O37"/>
  <c r="P41"/>
  <c r="L24" i="21"/>
  <c r="O29"/>
  <c r="D52" i="24"/>
  <c r="C12" i="33"/>
  <c r="C20"/>
  <c r="G20"/>
  <c r="G29"/>
  <c r="K34"/>
  <c r="G35"/>
  <c r="Q13" i="21"/>
  <c r="C14"/>
  <c r="Q39"/>
  <c r="C11" i="33"/>
  <c r="M98" i="5"/>
  <c r="C11" i="21"/>
  <c r="O52" i="24"/>
  <c r="O26"/>
  <c r="O46"/>
  <c r="O36"/>
  <c r="O22"/>
  <c r="O32"/>
  <c r="O39"/>
  <c r="O20"/>
  <c r="I14" i="5"/>
  <c r="C27" i="21"/>
  <c r="D46" i="24"/>
  <c r="D25"/>
  <c r="I45"/>
  <c r="I77" i="5"/>
  <c r="I76"/>
  <c r="C12" i="24"/>
  <c r="C20"/>
  <c r="C30"/>
  <c r="O30" i="21"/>
  <c r="B40" i="24"/>
  <c r="B40" i="5" s="1"/>
  <c r="C40" s="1"/>
  <c r="C50" i="24"/>
  <c r="C32"/>
  <c r="G13"/>
  <c r="K13"/>
  <c r="G15"/>
  <c r="K15"/>
  <c r="K21"/>
  <c r="K25"/>
  <c r="G29"/>
  <c r="G31"/>
  <c r="K31"/>
  <c r="G33"/>
  <c r="K33"/>
  <c r="K37"/>
  <c r="K47"/>
  <c r="K53"/>
  <c r="F27" i="21"/>
  <c r="L27"/>
  <c r="O19"/>
  <c r="P37" i="33"/>
  <c r="N38"/>
  <c r="C64" i="16"/>
  <c r="K14" i="33"/>
  <c r="F13" i="21"/>
  <c r="O14"/>
  <c r="F39"/>
  <c r="M72" i="24"/>
  <c r="C39" i="33"/>
  <c r="O41" i="21"/>
  <c r="L32"/>
  <c r="I35"/>
  <c r="F28"/>
  <c r="L39"/>
  <c r="I27"/>
  <c r="O11" i="33"/>
  <c r="N12"/>
  <c r="P14"/>
  <c r="O14"/>
  <c r="N17"/>
  <c r="P17"/>
  <c r="N18"/>
  <c r="O19"/>
  <c r="N20"/>
  <c r="P20"/>
  <c r="O20"/>
  <c r="N21"/>
  <c r="N22"/>
  <c r="O25"/>
  <c r="N26"/>
  <c r="P28"/>
  <c r="P29"/>
  <c r="O29"/>
  <c r="N32"/>
  <c r="P32"/>
  <c r="O33"/>
  <c r="P34"/>
  <c r="O34"/>
  <c r="N35"/>
  <c r="N36"/>
  <c r="P38"/>
  <c r="O38"/>
  <c r="N39"/>
  <c r="N40"/>
  <c r="O41"/>
  <c r="O42"/>
  <c r="N44"/>
  <c r="D14" i="24"/>
  <c r="D19"/>
  <c r="D20"/>
  <c r="D21"/>
  <c r="D26"/>
  <c r="D27"/>
  <c r="D28"/>
  <c r="D32"/>
  <c r="D36"/>
  <c r="D37"/>
  <c r="F40"/>
  <c r="G40" s="1"/>
  <c r="J40"/>
  <c r="K40" s="1"/>
  <c r="D42"/>
  <c r="L40"/>
  <c r="M40" s="1"/>
  <c r="D43"/>
  <c r="D47"/>
  <c r="D50"/>
  <c r="D51"/>
  <c r="D53"/>
  <c r="D72"/>
  <c r="D99"/>
  <c r="D40" i="5"/>
  <c r="E40" s="1"/>
  <c r="F12"/>
  <c r="F13"/>
  <c r="F15"/>
  <c r="F18"/>
  <c r="F20"/>
  <c r="F21"/>
  <c r="F22"/>
  <c r="F25"/>
  <c r="F27"/>
  <c r="F28"/>
  <c r="F30"/>
  <c r="F31"/>
  <c r="F32"/>
  <c r="F33"/>
  <c r="F37"/>
  <c r="F43"/>
  <c r="F44"/>
  <c r="F45"/>
  <c r="F51"/>
  <c r="F52"/>
  <c r="F53"/>
  <c r="F73"/>
  <c r="F77"/>
  <c r="F81"/>
  <c r="C67" i="15"/>
  <c r="C18" i="21"/>
  <c r="K18" i="33"/>
  <c r="G36"/>
  <c r="I38" i="16"/>
  <c r="J10" i="33"/>
  <c r="K10" s="1"/>
  <c r="K7"/>
  <c r="G12"/>
  <c r="K12"/>
  <c r="C14"/>
  <c r="G18"/>
  <c r="G19"/>
  <c r="G22"/>
  <c r="G25"/>
  <c r="G26"/>
  <c r="K26"/>
  <c r="G27"/>
  <c r="K27"/>
  <c r="G33"/>
  <c r="C34"/>
  <c r="C37"/>
  <c r="G37"/>
  <c r="C38"/>
  <c r="G39"/>
  <c r="C42"/>
  <c r="K44"/>
  <c r="C12" i="21"/>
  <c r="I12"/>
  <c r="C13"/>
  <c r="O13"/>
  <c r="F14"/>
  <c r="Q14"/>
  <c r="L19"/>
  <c r="C20"/>
  <c r="F20"/>
  <c r="I20"/>
  <c r="L20"/>
  <c r="I21"/>
  <c r="F24"/>
  <c r="C25"/>
  <c r="C26"/>
  <c r="L28"/>
  <c r="C30"/>
  <c r="I30"/>
  <c r="F31"/>
  <c r="I31"/>
  <c r="L31"/>
  <c r="F32"/>
  <c r="C35"/>
  <c r="F43"/>
  <c r="I43"/>
  <c r="L43"/>
  <c r="I72" i="5"/>
  <c r="I74"/>
  <c r="I75"/>
  <c r="I78"/>
  <c r="I79"/>
  <c r="I80"/>
  <c r="I98"/>
  <c r="G50" i="24"/>
  <c r="M99"/>
  <c r="I73" i="5"/>
  <c r="I81"/>
  <c r="C40" i="33"/>
  <c r="C21"/>
  <c r="G41"/>
  <c r="K37"/>
  <c r="G44"/>
  <c r="P33"/>
  <c r="G32"/>
  <c r="P25"/>
  <c r="E7"/>
  <c r="L14" i="21"/>
  <c r="I26"/>
  <c r="F40"/>
  <c r="F19"/>
  <c r="I39"/>
  <c r="C39"/>
  <c r="C32"/>
  <c r="G28" i="33"/>
  <c r="P7"/>
  <c r="K38"/>
  <c r="O7"/>
  <c r="P13"/>
  <c r="G13"/>
  <c r="N25"/>
  <c r="C25"/>
  <c r="N29"/>
  <c r="C29"/>
  <c r="N43"/>
  <c r="C43"/>
  <c r="F36" i="21"/>
  <c r="F42"/>
  <c r="I36"/>
  <c r="I40"/>
  <c r="L36"/>
  <c r="L42"/>
  <c r="O36"/>
  <c r="O42"/>
  <c r="N10"/>
  <c r="O10" s="1"/>
  <c r="Q11"/>
  <c r="O11"/>
  <c r="Q12"/>
  <c r="O12"/>
  <c r="Q17"/>
  <c r="O17"/>
  <c r="Q21"/>
  <c r="O21"/>
  <c r="B19" i="5"/>
  <c r="C19" s="1"/>
  <c r="C19" i="24"/>
  <c r="B41" i="5"/>
  <c r="C41" s="1"/>
  <c r="C41" i="24"/>
  <c r="B43" i="5"/>
  <c r="R43" s="1"/>
  <c r="C43" i="24"/>
  <c r="J40" i="5"/>
  <c r="K40" s="1"/>
  <c r="F41"/>
  <c r="I39"/>
  <c r="I44"/>
  <c r="I50"/>
  <c r="A45" i="21"/>
  <c r="A50" i="34" s="1"/>
  <c r="G11" i="33"/>
  <c r="C13"/>
  <c r="K13"/>
  <c r="K17"/>
  <c r="C19"/>
  <c r="K21"/>
  <c r="K22"/>
  <c r="C27"/>
  <c r="C28"/>
  <c r="K28"/>
  <c r="K32"/>
  <c r="C33"/>
  <c r="K35"/>
  <c r="K39"/>
  <c r="K40"/>
  <c r="K43"/>
  <c r="F11" i="21"/>
  <c r="I11"/>
  <c r="L11"/>
  <c r="F12"/>
  <c r="L12"/>
  <c r="I14"/>
  <c r="F17"/>
  <c r="L17"/>
  <c r="F18"/>
  <c r="I18"/>
  <c r="L18"/>
  <c r="O18"/>
  <c r="C19"/>
  <c r="I19"/>
  <c r="Q20"/>
  <c r="F21"/>
  <c r="L21"/>
  <c r="C24"/>
  <c r="I24"/>
  <c r="O24"/>
  <c r="F25"/>
  <c r="I25"/>
  <c r="L25"/>
  <c r="Q25"/>
  <c r="F26"/>
  <c r="L26"/>
  <c r="Q26"/>
  <c r="O27"/>
  <c r="I28"/>
  <c r="O28"/>
  <c r="C29"/>
  <c r="F29"/>
  <c r="I29"/>
  <c r="L29"/>
  <c r="Q29"/>
  <c r="F30"/>
  <c r="L30"/>
  <c r="Q30"/>
  <c r="O31"/>
  <c r="I32"/>
  <c r="O32"/>
  <c r="F35"/>
  <c r="L35"/>
  <c r="Q35"/>
  <c r="O39"/>
  <c r="F41"/>
  <c r="I41"/>
  <c r="L41"/>
  <c r="Q41"/>
  <c r="C43"/>
  <c r="O43"/>
  <c r="N19" i="33"/>
  <c r="O21"/>
  <c r="P11"/>
  <c r="C44"/>
  <c r="O40"/>
  <c r="O26"/>
  <c r="K11"/>
  <c r="P18"/>
  <c r="K25"/>
  <c r="N7"/>
  <c r="K41"/>
  <c r="G34"/>
  <c r="C26"/>
  <c r="C17"/>
  <c r="I72" i="24"/>
  <c r="J11"/>
  <c r="K11" s="1"/>
  <c r="B11"/>
  <c r="B11" i="5" s="1"/>
  <c r="K10" i="21"/>
  <c r="L10" s="1"/>
  <c r="H10"/>
  <c r="I10" s="1"/>
  <c r="K43" i="5"/>
  <c r="K32"/>
  <c r="K28"/>
  <c r="K21"/>
  <c r="K13"/>
  <c r="K12"/>
  <c r="K25"/>
  <c r="K33"/>
  <c r="K53"/>
  <c r="K41" i="24"/>
  <c r="K45" i="5"/>
  <c r="K22"/>
  <c r="K20"/>
  <c r="K18"/>
  <c r="O43" i="24"/>
  <c r="O19"/>
  <c r="O53"/>
  <c r="O31"/>
  <c r="O13"/>
  <c r="O41"/>
  <c r="O45"/>
  <c r="O33"/>
  <c r="O25"/>
  <c r="O15"/>
  <c r="C36" i="21"/>
  <c r="F98" i="5"/>
  <c r="F78"/>
  <c r="F74"/>
  <c r="H11" i="24"/>
  <c r="I11" s="1"/>
  <c r="D44"/>
  <c r="I32"/>
  <c r="I42"/>
  <c r="I50"/>
  <c r="I26"/>
  <c r="G51"/>
  <c r="G41"/>
  <c r="G53"/>
  <c r="G43"/>
  <c r="C31"/>
  <c r="C37"/>
  <c r="C47"/>
  <c r="O28" i="33"/>
  <c r="N27"/>
  <c r="P19"/>
  <c r="O40" i="21"/>
  <c r="O26"/>
  <c r="Q18"/>
  <c r="O35"/>
  <c r="O25"/>
  <c r="Q32"/>
  <c r="Q24"/>
  <c r="L40"/>
  <c r="I42"/>
  <c r="D41" i="24"/>
  <c r="N40"/>
  <c r="Q43" i="21"/>
  <c r="Q31"/>
  <c r="O20"/>
  <c r="M42" i="24"/>
  <c r="B53" i="5"/>
  <c r="R53" s="1"/>
  <c r="B29"/>
  <c r="R29" s="1"/>
  <c r="B15"/>
  <c r="R15" s="1"/>
  <c r="C42" i="21"/>
  <c r="D15" i="24"/>
  <c r="P12" i="33"/>
  <c r="P22"/>
  <c r="O22"/>
  <c r="P26"/>
  <c r="O35"/>
  <c r="P27"/>
  <c r="O27"/>
  <c r="N28"/>
  <c r="P36"/>
  <c r="N37"/>
  <c r="P39"/>
  <c r="N41"/>
  <c r="O44"/>
  <c r="P44"/>
  <c r="R72" i="5"/>
  <c r="F46"/>
  <c r="F75"/>
  <c r="F79"/>
  <c r="C13"/>
  <c r="C21"/>
  <c r="C26"/>
  <c r="M8"/>
  <c r="M69" s="1"/>
  <c r="C22"/>
  <c r="C31"/>
  <c r="C27"/>
  <c r="C37"/>
  <c r="C51"/>
  <c r="C36"/>
  <c r="K8"/>
  <c r="K69" s="1"/>
  <c r="R8"/>
  <c r="B69"/>
  <c r="C30"/>
  <c r="C47"/>
  <c r="I8"/>
  <c r="I69" s="1"/>
  <c r="C12"/>
  <c r="C20"/>
  <c r="C33"/>
  <c r="C46"/>
  <c r="C42"/>
  <c r="Q47"/>
  <c r="Q32"/>
  <c r="Q26"/>
  <c r="Q22"/>
  <c r="Q8"/>
  <c r="Q69" s="1"/>
  <c r="Q19"/>
  <c r="Q50"/>
  <c r="Q42"/>
  <c r="Q31"/>
  <c r="Q30"/>
  <c r="P69"/>
  <c r="Q45"/>
  <c r="Q14"/>
  <c r="Q52"/>
  <c r="Q13"/>
  <c r="Q15"/>
  <c r="Q18"/>
  <c r="Q20"/>
  <c r="Q51"/>
  <c r="Q53"/>
  <c r="Q39"/>
  <c r="Q37"/>
  <c r="Q25"/>
  <c r="Q12"/>
  <c r="Q27"/>
  <c r="Q41"/>
  <c r="Q44"/>
  <c r="Q43"/>
  <c r="Q29"/>
  <c r="Q21"/>
  <c r="R98"/>
  <c r="D13" i="24"/>
  <c r="F8" i="5"/>
  <c r="D8" i="24"/>
  <c r="M72" i="5"/>
  <c r="C45" i="24"/>
  <c r="C28"/>
  <c r="C21"/>
  <c r="K19" i="33"/>
  <c r="C18"/>
  <c r="Q33" i="5"/>
  <c r="Q36"/>
  <c r="Q28"/>
  <c r="G7" i="33"/>
  <c r="D33" i="24"/>
  <c r="D39"/>
  <c r="R33" i="5"/>
  <c r="R36"/>
  <c r="Q46"/>
  <c r="C35" i="33"/>
  <c r="P35"/>
  <c r="C17" i="21"/>
  <c r="C31"/>
  <c r="I9" i="16"/>
  <c r="R46" i="5"/>
  <c r="K42" i="33"/>
  <c r="N11"/>
  <c r="N14"/>
  <c r="O18"/>
  <c r="P21"/>
  <c r="O39"/>
  <c r="P40"/>
  <c r="N42"/>
  <c r="O43"/>
  <c r="D18" i="24"/>
  <c r="D22"/>
  <c r="R28" i="5"/>
  <c r="C28"/>
  <c r="R32"/>
  <c r="C32"/>
  <c r="R45"/>
  <c r="C45"/>
  <c r="R50"/>
  <c r="C50"/>
  <c r="E51"/>
  <c r="E30"/>
  <c r="E26"/>
  <c r="E52"/>
  <c r="E21"/>
  <c r="E37"/>
  <c r="E45"/>
  <c r="E13"/>
  <c r="E20"/>
  <c r="E46"/>
  <c r="E42"/>
  <c r="E27"/>
  <c r="E29"/>
  <c r="E53"/>
  <c r="E33"/>
  <c r="E41"/>
  <c r="D69"/>
  <c r="E8"/>
  <c r="E69" s="1"/>
  <c r="E32"/>
  <c r="E28"/>
  <c r="E36"/>
  <c r="E50"/>
  <c r="E14"/>
  <c r="E19"/>
  <c r="E47"/>
  <c r="E43"/>
  <c r="E15"/>
  <c r="E22"/>
  <c r="E18"/>
  <c r="E44"/>
  <c r="E12"/>
  <c r="E31"/>
  <c r="E39"/>
  <c r="E25"/>
  <c r="N69"/>
  <c r="O18"/>
  <c r="O36"/>
  <c r="O50"/>
  <c r="O46"/>
  <c r="O41"/>
  <c r="O25"/>
  <c r="O45"/>
  <c r="O13"/>
  <c r="O19"/>
  <c r="O28"/>
  <c r="O32"/>
  <c r="O37"/>
  <c r="O47"/>
  <c r="O12"/>
  <c r="O15"/>
  <c r="O51"/>
  <c r="O22"/>
  <c r="O39"/>
  <c r="O52"/>
  <c r="O44"/>
  <c r="O8"/>
  <c r="O69" s="1"/>
  <c r="O14"/>
  <c r="O21"/>
  <c r="O26"/>
  <c r="O30"/>
  <c r="O43"/>
  <c r="O27"/>
  <c r="O29"/>
  <c r="O31"/>
  <c r="O33"/>
  <c r="O42"/>
  <c r="O53"/>
  <c r="R31"/>
  <c r="G17" i="33"/>
  <c r="N13"/>
  <c r="O36"/>
  <c r="R21" i="5"/>
  <c r="R30"/>
  <c r="R26"/>
  <c r="S99" l="1"/>
  <c r="S107"/>
  <c r="S108"/>
  <c r="S103"/>
  <c r="S104"/>
  <c r="S106"/>
  <c r="S100"/>
  <c r="S110"/>
  <c r="S101"/>
  <c r="S102"/>
  <c r="S105"/>
  <c r="S109"/>
  <c r="O101"/>
  <c r="O109"/>
  <c r="O106"/>
  <c r="O108"/>
  <c r="O107"/>
  <c r="O110"/>
  <c r="O99"/>
  <c r="O100"/>
  <c r="O102"/>
  <c r="O105"/>
  <c r="O104"/>
  <c r="O103"/>
  <c r="K106"/>
  <c r="K110"/>
  <c r="K99"/>
  <c r="K102"/>
  <c r="K100"/>
  <c r="K107"/>
  <c r="K101"/>
  <c r="K105"/>
  <c r="K103"/>
  <c r="K109"/>
  <c r="K104"/>
  <c r="K108"/>
  <c r="E105"/>
  <c r="E108"/>
  <c r="E100"/>
  <c r="E110"/>
  <c r="E102"/>
  <c r="E99"/>
  <c r="E101"/>
  <c r="E107"/>
  <c r="E109"/>
  <c r="E106"/>
  <c r="E103"/>
  <c r="E104"/>
  <c r="Q106"/>
  <c r="Q100"/>
  <c r="Q109"/>
  <c r="Q107"/>
  <c r="Q104"/>
  <c r="Q108"/>
  <c r="Q103"/>
  <c r="Q102"/>
  <c r="Q110"/>
  <c r="Q99"/>
  <c r="Q101"/>
  <c r="Q105"/>
  <c r="C81"/>
  <c r="C109"/>
  <c r="C101"/>
  <c r="C104"/>
  <c r="C106"/>
  <c r="C100"/>
  <c r="C108"/>
  <c r="C103"/>
  <c r="C105"/>
  <c r="C102"/>
  <c r="C110"/>
  <c r="C99"/>
  <c r="C107"/>
  <c r="C76"/>
  <c r="S84"/>
  <c r="S93"/>
  <c r="S92"/>
  <c r="S86"/>
  <c r="S89"/>
  <c r="S94"/>
  <c r="S88"/>
  <c r="S87"/>
  <c r="S85"/>
  <c r="S95"/>
  <c r="S90"/>
  <c r="S83"/>
  <c r="S91"/>
  <c r="S82"/>
  <c r="O84"/>
  <c r="O82"/>
  <c r="O90"/>
  <c r="O95"/>
  <c r="O92"/>
  <c r="O87"/>
  <c r="O89"/>
  <c r="O93"/>
  <c r="O88"/>
  <c r="O85"/>
  <c r="O91"/>
  <c r="O83"/>
  <c r="O94"/>
  <c r="O86"/>
  <c r="C80"/>
  <c r="C77"/>
  <c r="C78"/>
  <c r="C75"/>
  <c r="K86"/>
  <c r="K94"/>
  <c r="K79"/>
  <c r="K84"/>
  <c r="K77"/>
  <c r="K74"/>
  <c r="K92"/>
  <c r="K89"/>
  <c r="K85"/>
  <c r="K81"/>
  <c r="K90"/>
  <c r="K73"/>
  <c r="K88"/>
  <c r="K80"/>
  <c r="K76"/>
  <c r="K75"/>
  <c r="K87"/>
  <c r="K83"/>
  <c r="K91"/>
  <c r="K95"/>
  <c r="K82"/>
  <c r="K78"/>
  <c r="K93"/>
  <c r="C74"/>
  <c r="E92"/>
  <c r="E84"/>
  <c r="E90"/>
  <c r="E82"/>
  <c r="E89"/>
  <c r="E88"/>
  <c r="E86"/>
  <c r="E85"/>
  <c r="E94"/>
  <c r="E93"/>
  <c r="E87"/>
  <c r="E83"/>
  <c r="E95"/>
  <c r="E91"/>
  <c r="Q73"/>
  <c r="Q89"/>
  <c r="Q87"/>
  <c r="Q95"/>
  <c r="Q84"/>
  <c r="Q92"/>
  <c r="Q83"/>
  <c r="Q91"/>
  <c r="Q94"/>
  <c r="Q90"/>
  <c r="Q86"/>
  <c r="Q82"/>
  <c r="Q88"/>
  <c r="Q93"/>
  <c r="Q85"/>
  <c r="C95"/>
  <c r="C87"/>
  <c r="C89"/>
  <c r="C84"/>
  <c r="C92"/>
  <c r="C88"/>
  <c r="C82"/>
  <c r="C90"/>
  <c r="C83"/>
  <c r="C86"/>
  <c r="C91"/>
  <c r="C85"/>
  <c r="C94"/>
  <c r="C93"/>
  <c r="C79"/>
  <c r="C73"/>
  <c r="O105" i="24"/>
  <c r="O102"/>
  <c r="O110"/>
  <c r="O107"/>
  <c r="O104"/>
  <c r="O106"/>
  <c r="O109"/>
  <c r="O111"/>
  <c r="O100"/>
  <c r="O101"/>
  <c r="O103"/>
  <c r="O108"/>
  <c r="C102"/>
  <c r="C109"/>
  <c r="C110"/>
  <c r="C108"/>
  <c r="C106"/>
  <c r="C104"/>
  <c r="C100"/>
  <c r="C101"/>
  <c r="C107"/>
  <c r="C103"/>
  <c r="C111"/>
  <c r="C105"/>
  <c r="G103"/>
  <c r="G100"/>
  <c r="G102"/>
  <c r="G111"/>
  <c r="G110"/>
  <c r="G105"/>
  <c r="G108"/>
  <c r="G107"/>
  <c r="G109"/>
  <c r="G106"/>
  <c r="G101"/>
  <c r="G104"/>
  <c r="K110"/>
  <c r="K105"/>
  <c r="K109"/>
  <c r="K108"/>
  <c r="K101"/>
  <c r="K106"/>
  <c r="K103"/>
  <c r="K100"/>
  <c r="K107"/>
  <c r="K111"/>
  <c r="K102"/>
  <c r="K104"/>
  <c r="G92"/>
  <c r="G74"/>
  <c r="G84"/>
  <c r="G88"/>
  <c r="G80"/>
  <c r="G86"/>
  <c r="G94"/>
  <c r="G79"/>
  <c r="G90"/>
  <c r="G76"/>
  <c r="G95"/>
  <c r="G85"/>
  <c r="G93"/>
  <c r="G75"/>
  <c r="G77"/>
  <c r="G81"/>
  <c r="G83"/>
  <c r="G91"/>
  <c r="G87"/>
  <c r="G78"/>
  <c r="G82"/>
  <c r="G89"/>
  <c r="G73"/>
  <c r="O88"/>
  <c r="O74"/>
  <c r="O78"/>
  <c r="O82"/>
  <c r="O76"/>
  <c r="O80"/>
  <c r="O84"/>
  <c r="O86"/>
  <c r="O83"/>
  <c r="O79"/>
  <c r="O91"/>
  <c r="O81"/>
  <c r="O95"/>
  <c r="O90"/>
  <c r="O92"/>
  <c r="O94"/>
  <c r="O77"/>
  <c r="O93"/>
  <c r="O75"/>
  <c r="O73"/>
  <c r="O85"/>
  <c r="O87"/>
  <c r="O89"/>
  <c r="C72"/>
  <c r="C94"/>
  <c r="C76"/>
  <c r="C89"/>
  <c r="C79"/>
  <c r="C93"/>
  <c r="C87"/>
  <c r="C86"/>
  <c r="C84"/>
  <c r="C82"/>
  <c r="C95"/>
  <c r="C88"/>
  <c r="C80"/>
  <c r="C75"/>
  <c r="C92"/>
  <c r="C90"/>
  <c r="C77"/>
  <c r="C85"/>
  <c r="C74"/>
  <c r="C78"/>
  <c r="C83"/>
  <c r="C91"/>
  <c r="C73"/>
  <c r="C81"/>
  <c r="K90"/>
  <c r="K94"/>
  <c r="K74"/>
  <c r="K78"/>
  <c r="K93"/>
  <c r="K77"/>
  <c r="K91"/>
  <c r="K84"/>
  <c r="K89"/>
  <c r="K83"/>
  <c r="K88"/>
  <c r="K81"/>
  <c r="K92"/>
  <c r="K82"/>
  <c r="K79"/>
  <c r="K95"/>
  <c r="K85"/>
  <c r="K76"/>
  <c r="K86"/>
  <c r="K75"/>
  <c r="K80"/>
  <c r="K73"/>
  <c r="K87"/>
  <c r="O99"/>
  <c r="K98" i="5"/>
  <c r="O11" i="24"/>
  <c r="K72" i="5"/>
  <c r="C40" i="24"/>
  <c r="I7" i="33"/>
  <c r="C99" i="24"/>
  <c r="E12"/>
  <c r="O72"/>
  <c r="C18" i="5"/>
  <c r="K72" i="24"/>
  <c r="C25" i="5"/>
  <c r="S18"/>
  <c r="C14"/>
  <c r="G72" i="24"/>
  <c r="C44" i="5"/>
  <c r="C52"/>
  <c r="R11"/>
  <c r="S11" s="1"/>
  <c r="N10" i="33"/>
  <c r="K99" i="24"/>
  <c r="P10" i="33"/>
  <c r="C7" i="21"/>
  <c r="E39" i="24"/>
  <c r="R39" i="5"/>
  <c r="S39" s="1"/>
  <c r="G30"/>
  <c r="C11" i="24"/>
  <c r="S72" i="5"/>
  <c r="G99" i="24"/>
  <c r="S20" i="5"/>
  <c r="S13"/>
  <c r="S26"/>
  <c r="S21"/>
  <c r="S31"/>
  <c r="S32"/>
  <c r="S28"/>
  <c r="F7" i="21"/>
  <c r="E13" i="24"/>
  <c r="C53" i="5"/>
  <c r="S36"/>
  <c r="S14"/>
  <c r="S51"/>
  <c r="S74"/>
  <c r="C11"/>
  <c r="S76"/>
  <c r="R41"/>
  <c r="S41" s="1"/>
  <c r="E18" i="24"/>
  <c r="G28" i="5"/>
  <c r="I7" i="21"/>
  <c r="C8" i="34" s="1"/>
  <c r="G50" i="5"/>
  <c r="S30"/>
  <c r="S44"/>
  <c r="O10" i="33"/>
  <c r="S50" i="5"/>
  <c r="S45"/>
  <c r="R19"/>
  <c r="S19" s="1"/>
  <c r="S46"/>
  <c r="S33"/>
  <c r="F40"/>
  <c r="G40" s="1"/>
  <c r="S12"/>
  <c r="S52"/>
  <c r="S98"/>
  <c r="C29"/>
  <c r="C43"/>
  <c r="S43"/>
  <c r="G51"/>
  <c r="G37"/>
  <c r="E28" i="24"/>
  <c r="G21" i="5"/>
  <c r="G36"/>
  <c r="Q76"/>
  <c r="L7" i="21"/>
  <c r="F8" i="34" s="1"/>
  <c r="D40" i="24"/>
  <c r="E40" s="1"/>
  <c r="O7" i="21"/>
  <c r="I8" i="34" s="1"/>
  <c r="G41" i="5"/>
  <c r="S80"/>
  <c r="G32"/>
  <c r="G20"/>
  <c r="F11"/>
  <c r="G11" s="1"/>
  <c r="E26" i="24"/>
  <c r="G25" i="5"/>
  <c r="G45"/>
  <c r="G19"/>
  <c r="G8"/>
  <c r="G69" s="1"/>
  <c r="C7" i="33"/>
  <c r="Q10" i="21"/>
  <c r="C72" i="5"/>
  <c r="D11" i="24"/>
  <c r="E11" s="1"/>
  <c r="S73" i="5"/>
  <c r="S15"/>
  <c r="S53"/>
  <c r="E42" i="24"/>
  <c r="C15" i="5"/>
  <c r="S78"/>
  <c r="P40"/>
  <c r="O40" i="24"/>
  <c r="E51"/>
  <c r="E50"/>
  <c r="E22"/>
  <c r="E33"/>
  <c r="Q72" i="5"/>
  <c r="Q80"/>
  <c r="E32" i="24"/>
  <c r="E52"/>
  <c r="E36"/>
  <c r="E31"/>
  <c r="Q98" i="5"/>
  <c r="E14" i="24"/>
  <c r="E47"/>
  <c r="E20"/>
  <c r="G13" i="5"/>
  <c r="G53"/>
  <c r="R69"/>
  <c r="S22"/>
  <c r="S27"/>
  <c r="S42"/>
  <c r="S47"/>
  <c r="S25"/>
  <c r="S29"/>
  <c r="S37"/>
  <c r="S8"/>
  <c r="S69" s="1"/>
  <c r="E15" i="24"/>
  <c r="E46"/>
  <c r="E19"/>
  <c r="Q74" i="5"/>
  <c r="Q81"/>
  <c r="S79"/>
  <c r="Q77"/>
  <c r="Q75"/>
  <c r="C98"/>
  <c r="Q78"/>
  <c r="S81"/>
  <c r="Q79"/>
  <c r="S77"/>
  <c r="S75"/>
  <c r="G39"/>
  <c r="G46"/>
  <c r="G33"/>
  <c r="G42"/>
  <c r="F69"/>
  <c r="G18"/>
  <c r="G43"/>
  <c r="G22"/>
  <c r="G31"/>
  <c r="G47"/>
  <c r="G15"/>
  <c r="G27"/>
  <c r="G26"/>
  <c r="G44"/>
  <c r="G52"/>
  <c r="G14"/>
  <c r="G12"/>
  <c r="G29"/>
  <c r="E25" i="24"/>
  <c r="E27"/>
  <c r="E44"/>
  <c r="D69"/>
  <c r="E29"/>
  <c r="E53"/>
  <c r="E8"/>
  <c r="E69" s="1"/>
  <c r="E41"/>
  <c r="E43"/>
  <c r="E21"/>
  <c r="E37"/>
  <c r="E30"/>
  <c r="E45"/>
  <c r="O81" i="5"/>
  <c r="O80"/>
  <c r="O79"/>
  <c r="O73"/>
  <c r="O72"/>
  <c r="O98"/>
  <c r="O78"/>
  <c r="O77"/>
  <c r="O76"/>
  <c r="O75"/>
  <c r="O74"/>
  <c r="E78"/>
  <c r="E74"/>
  <c r="E81"/>
  <c r="E77"/>
  <c r="E73"/>
  <c r="E80"/>
  <c r="E76"/>
  <c r="E72"/>
  <c r="E98"/>
  <c r="E79"/>
  <c r="E75"/>
  <c r="G110" l="1"/>
  <c r="G106"/>
  <c r="G101"/>
  <c r="G103"/>
  <c r="G104"/>
  <c r="G102"/>
  <c r="G108"/>
  <c r="G105"/>
  <c r="G109"/>
  <c r="G99"/>
  <c r="G100"/>
  <c r="G107"/>
  <c r="G83"/>
  <c r="G92"/>
  <c r="G84"/>
  <c r="G90"/>
  <c r="G87"/>
  <c r="G93"/>
  <c r="G95"/>
  <c r="G86"/>
  <c r="G85"/>
  <c r="G94"/>
  <c r="G89"/>
  <c r="G88"/>
  <c r="G91"/>
  <c r="G82"/>
  <c r="E106" i="24"/>
  <c r="E110"/>
  <c r="E108"/>
  <c r="E102"/>
  <c r="E111"/>
  <c r="E104"/>
  <c r="E101"/>
  <c r="E107"/>
  <c r="E103"/>
  <c r="E100"/>
  <c r="E105"/>
  <c r="E109"/>
  <c r="E82"/>
  <c r="E78"/>
  <c r="E74"/>
  <c r="E94"/>
  <c r="E79"/>
  <c r="E77"/>
  <c r="E90"/>
  <c r="E89"/>
  <c r="E95"/>
  <c r="E83"/>
  <c r="E75"/>
  <c r="E84"/>
  <c r="E93"/>
  <c r="E85"/>
  <c r="E73"/>
  <c r="E92"/>
  <c r="E91"/>
  <c r="E81"/>
  <c r="E80"/>
  <c r="E86"/>
  <c r="E87"/>
  <c r="E88"/>
  <c r="E76"/>
  <c r="G73" i="5"/>
  <c r="C8"/>
  <c r="C69" s="1"/>
  <c r="G74"/>
  <c r="G98"/>
  <c r="G79"/>
  <c r="G78"/>
  <c r="G76"/>
  <c r="G81"/>
  <c r="G72"/>
  <c r="G77"/>
  <c r="G75"/>
  <c r="G80"/>
  <c r="C8" i="24"/>
  <c r="C69" s="1"/>
  <c r="R40" i="5"/>
  <c r="S40" s="1"/>
  <c r="Q40"/>
  <c r="E99" i="24"/>
  <c r="E72"/>
  <c r="H76" i="16" l="1"/>
  <c r="H75"/>
  <c r="H74"/>
  <c r="H73"/>
  <c r="H72"/>
  <c r="H71"/>
  <c r="H70"/>
  <c r="H68"/>
  <c r="H67"/>
  <c r="H51"/>
  <c r="H50"/>
  <c r="H48"/>
  <c r="H45"/>
  <c r="H44"/>
  <c r="H43"/>
  <c r="H42"/>
  <c r="H41"/>
  <c r="H40"/>
  <c r="H39"/>
  <c r="H37"/>
  <c r="I35"/>
  <c r="H35"/>
  <c r="H31"/>
  <c r="H30"/>
  <c r="H28"/>
  <c r="H27"/>
  <c r="H26"/>
  <c r="H25"/>
  <c r="H24"/>
  <c r="H23"/>
  <c r="I20"/>
  <c r="H20"/>
  <c r="H19"/>
  <c r="H18"/>
  <c r="I16"/>
  <c r="H16"/>
  <c r="H12"/>
  <c r="H11"/>
  <c r="H10"/>
  <c r="M43" i="21"/>
  <c r="P21"/>
  <c r="M21"/>
  <c r="J21"/>
  <c r="G21"/>
  <c r="D21"/>
  <c r="P17"/>
  <c r="M17"/>
  <c r="J17"/>
  <c r="G17"/>
  <c r="D17"/>
  <c r="H9" i="16" l="1"/>
  <c r="H38"/>
</calcChain>
</file>

<file path=xl/sharedStrings.xml><?xml version="1.0" encoding="utf-8"?>
<sst xmlns="http://schemas.openxmlformats.org/spreadsheetml/2006/main" count="699" uniqueCount="168">
  <si>
    <t>Total</t>
  </si>
  <si>
    <t>Cuenta propia</t>
  </si>
  <si>
    <t>Trab. fam. no remu.</t>
  </si>
  <si>
    <t>Hombre</t>
  </si>
  <si>
    <t>Mujer</t>
  </si>
  <si>
    <t>Total Asalariados</t>
  </si>
  <si>
    <t>No.</t>
  </si>
  <si>
    <t>Total Ocupados</t>
  </si>
  <si>
    <t>Asalariados</t>
  </si>
  <si>
    <t xml:space="preserve">No. </t>
  </si>
  <si>
    <t>No Declaran Ingresos</t>
  </si>
  <si>
    <t xml:space="preserve">Total </t>
  </si>
  <si>
    <t>Privado</t>
  </si>
  <si>
    <t>Dominios</t>
  </si>
  <si>
    <t>Nivel Educativo</t>
  </si>
  <si>
    <t>Sexo</t>
  </si>
  <si>
    <t>Rama de Actividad</t>
  </si>
  <si>
    <t>Rama de Actividad (1 dig.)</t>
  </si>
  <si>
    <t>Ocupación (1 Dig.)</t>
  </si>
  <si>
    <t>Rango de Edad</t>
  </si>
  <si>
    <t>....... Continuación</t>
  </si>
  <si>
    <t>Rama de Actividad (1 Dig.)</t>
  </si>
  <si>
    <t>Pers. que declaran Ing.</t>
  </si>
  <si>
    <t>Total Pers. Ocupadas</t>
  </si>
  <si>
    <t>Población en Edad de Trabajar (PET)</t>
  </si>
  <si>
    <t>Quintil de Ingreso</t>
  </si>
  <si>
    <t>Población Total</t>
  </si>
  <si>
    <t>TDA</t>
  </si>
  <si>
    <t>MBT</t>
  </si>
  <si>
    <t>Ocupados</t>
  </si>
  <si>
    <t>Desocupados</t>
  </si>
  <si>
    <t>AEP</t>
  </si>
  <si>
    <t>Ingreso Promedio</t>
  </si>
  <si>
    <t xml:space="preserve">Rango de edad </t>
  </si>
  <si>
    <t>Declaran Ingresos</t>
  </si>
  <si>
    <t>Cuenta Propia</t>
  </si>
  <si>
    <t>No Declaran.</t>
  </si>
  <si>
    <t>Media</t>
  </si>
  <si>
    <t>Categorías</t>
  </si>
  <si>
    <t>Población Económicamente Activa (PEA)</t>
  </si>
  <si>
    <t>Ocupación Principal</t>
  </si>
  <si>
    <t>Nivel  Educativo</t>
  </si>
  <si>
    <t>Dominio</t>
  </si>
  <si>
    <t>Trab. Fam. no Remu.</t>
  </si>
  <si>
    <t>Sin Nivel</t>
  </si>
  <si>
    <t>Primaria</t>
  </si>
  <si>
    <t>Secundaria</t>
  </si>
  <si>
    <t>Superior</t>
  </si>
  <si>
    <t>De 10 a 11 años</t>
  </si>
  <si>
    <t>De 12 a 14 años</t>
  </si>
  <si>
    <t>De 15 a 18 años</t>
  </si>
  <si>
    <t>De 19 a 24 años</t>
  </si>
  <si>
    <t>De 25 a 29 años</t>
  </si>
  <si>
    <t>De 30 a 34 años</t>
  </si>
  <si>
    <t>De 35 a 39 años</t>
  </si>
  <si>
    <t>De 40 a 44 años</t>
  </si>
  <si>
    <t>De 45 a 49 años</t>
  </si>
  <si>
    <t>De 50 a 54 años</t>
  </si>
  <si>
    <t>De 55 a 59 años</t>
  </si>
  <si>
    <t>De 60 a 64 años</t>
  </si>
  <si>
    <t xml:space="preserve"> Distrito Central</t>
  </si>
  <si>
    <t xml:space="preserve"> San Pedro Sula</t>
  </si>
  <si>
    <t xml:space="preserve"> Rural</t>
  </si>
  <si>
    <t>No sabe, no responde</t>
  </si>
  <si>
    <t>De 30 a 35 años</t>
  </si>
  <si>
    <t>De 36 a 44 años</t>
  </si>
  <si>
    <t>De 45 a 59 años</t>
  </si>
  <si>
    <t>Terciaria</t>
  </si>
  <si>
    <t>Distrito Central</t>
  </si>
  <si>
    <t>San Pedro Sula</t>
  </si>
  <si>
    <t>Rural</t>
  </si>
  <si>
    <t xml:space="preserve"> Hombre</t>
  </si>
  <si>
    <t>Industria manufacturera</t>
  </si>
  <si>
    <t xml:space="preserve"> Urbano</t>
  </si>
  <si>
    <t>Urbano</t>
  </si>
  <si>
    <t>Total Nacional</t>
  </si>
  <si>
    <t xml:space="preserve">Total Nacional </t>
  </si>
  <si>
    <t>según dominio,  nivel educativo, rango de edad, sexo, rama de actividad y ocupación</t>
  </si>
  <si>
    <t>AEP= Años de Estudio Promedio</t>
  </si>
  <si>
    <t>TDA= Tasa de Desempleo Abierto</t>
  </si>
  <si>
    <t>MBT= Meses promedio en Busca de Trabajo</t>
  </si>
  <si>
    <t xml:space="preserve">Cuadro No. 3. Personas ocupadas por categoría ocupacional, según dominio, nivel educativo, rango de edad, sexo. </t>
  </si>
  <si>
    <t>Cuadro No. 3. Personas ocupadas por categoría ocupacional, según dominio, nivel educativo, rango de edad, sexo,</t>
  </si>
  <si>
    <t>Cuadro No. 4. Personas ocupadas y que declaran ingresos por categoría ocupacional, según dominio, nivel educativo, rango de edad,</t>
  </si>
  <si>
    <t>sexo, número de salarios mínimos devengados, rama de actividad y ocupación</t>
  </si>
  <si>
    <t>Cuadro No. 5. Ingreso promedio de las personas ocupadas por categoría  ocupacional, según dominio,</t>
  </si>
  <si>
    <t>nivel educativo, rango de edad, sexo, número de salarios mínimos, rama de actividad y ocupación</t>
  </si>
  <si>
    <t>rangos de edad, sexo, número de salarios mínimos devengados, rama de actividad y ocupación</t>
  </si>
  <si>
    <t>Cuadro No. 6. Años de estudio promedio de las personas ocupadas por categoría ocupacional, según dominio, nivel educativo,</t>
  </si>
  <si>
    <t xml:space="preserve">número de salarios mínimos, rama de actividad y ocupación </t>
  </si>
  <si>
    <t>Ocupación Principal, Lps/Mes/Persona</t>
  </si>
  <si>
    <t>% 1/</t>
  </si>
  <si>
    <t>1/ Porcentaje por columna</t>
  </si>
  <si>
    <t>2/ El nivel educativo incluye la población menor de cinco años</t>
  </si>
  <si>
    <t>1/ Porcentaje por columnas</t>
  </si>
  <si>
    <t>2/ Porcentaje  por filas</t>
  </si>
  <si>
    <t xml:space="preserve"> Resto urbano</t>
  </si>
  <si>
    <t>Resto urbano</t>
  </si>
  <si>
    <t>De 60 años y más</t>
  </si>
  <si>
    <t>Busca trabajo por primera vez</t>
  </si>
  <si>
    <t>De 65 años y más</t>
  </si>
  <si>
    <t>Tasa de Participación (TP)</t>
  </si>
  <si>
    <t>3/ No. de salarios mínimos (personas que declaran ingresos) y trabajan 36 Hrs. o mas</t>
  </si>
  <si>
    <t>Menos de un salario</t>
  </si>
  <si>
    <t>De 1 a 2 salarios</t>
  </si>
  <si>
    <t>De 2 a 3 salarios</t>
  </si>
  <si>
    <t>De 3 a 4 salarios</t>
  </si>
  <si>
    <t>De 4 salarios y más</t>
  </si>
  <si>
    <t>3/ No. de salarios mínimos (personas que declaran ingresos) y trabajan 36 Hrs. o mas en la ocupación principal</t>
  </si>
  <si>
    <t>Total Nacional 2/</t>
  </si>
  <si>
    <t>No. de Salarios Mínimos 3/</t>
  </si>
  <si>
    <t>No. de Salarios Mínimos 1/</t>
  </si>
  <si>
    <t>1/ No. de salarios mínimos (personas que declaran ingresos) y trabajan 36 Hrs. o mas</t>
  </si>
  <si>
    <t>Menos de 1 salario y trab &lt;36 horas</t>
  </si>
  <si>
    <t>Menos de 1 salario y trab &gt;=36 horas</t>
  </si>
  <si>
    <t>Menos de 1 salario y no decl. horas</t>
  </si>
  <si>
    <t>según dominio, quintil del ingreso de hogar, nivel educativo y rango de edad</t>
  </si>
  <si>
    <t>Público</t>
  </si>
  <si>
    <t>Doméstico</t>
  </si>
  <si>
    <t xml:space="preserve">Cuadro No. 1. Población en Edad de Trabajar (PET), Población Económicamente Activa (PEA) y Tasa de Participación (TP) </t>
  </si>
  <si>
    <t>Nivel educativo 2/</t>
  </si>
  <si>
    <t>Cuadro No. 2. Tasa de Desempleo Abierto (TDA), Población en Edad de Trabajar (PET) y Población Económicamente Activa (PEA),</t>
  </si>
  <si>
    <t>Cuadro No. 5. Ingreso promedio de las personas ocupadas que declaran Ingreso por categoría  ocupacional, según dominio,</t>
  </si>
  <si>
    <t>(Promedio de salarios mínimos por rama)</t>
  </si>
  <si>
    <t>Quintil 1</t>
  </si>
  <si>
    <t>Quintil 2</t>
  </si>
  <si>
    <t>Quintil 3</t>
  </si>
  <si>
    <t>Quintil 4</t>
  </si>
  <si>
    <t>Quintil 5</t>
  </si>
  <si>
    <t>Cuadro No. 6. Años de estudio promedio de las personas ocupadas por categoría ocupacional, según dominio, nivel educativo,rangos de edad, sexo, número de salarios mínimos devengados, rama de actividad y ocupación</t>
  </si>
  <si>
    <t xml:space="preserve">Rama de Actividad </t>
  </si>
  <si>
    <t xml:space="preserve">Ocupación </t>
  </si>
  <si>
    <t>Agricultura, ganaderia, silvicultura y pesca</t>
  </si>
  <si>
    <t>Explotacion de minas y canteras</t>
  </si>
  <si>
    <t>Suministro de electricidad, gas, vapor y aire acondicionado</t>
  </si>
  <si>
    <t>Suministro de agua, evacuacion de aguas residuales, gestion de desechos y descontaminacion</t>
  </si>
  <si>
    <t>Construccion</t>
  </si>
  <si>
    <t>Comercio al por mayor y al por menor, reparacion de vehiculos automotores y motocicletas</t>
  </si>
  <si>
    <t>Transporte y almacenamiento</t>
  </si>
  <si>
    <t>Actividades de alojamiento y de servicios de comida</t>
  </si>
  <si>
    <t>Informacion y comunicaciones</t>
  </si>
  <si>
    <t>Actividades finacieras y de seguros</t>
  </si>
  <si>
    <t>Actividades inmobiliarias</t>
  </si>
  <si>
    <t>Actividades profesionales, cientificas y tecnicas</t>
  </si>
  <si>
    <t>Actividades de servicios administrativos y de apoyo</t>
  </si>
  <si>
    <t>Aministracion publica y defensa, planes de seguridad social de afiliacion obligatoria</t>
  </si>
  <si>
    <t>Enseñanza</t>
  </si>
  <si>
    <t>Actividades de atencion de la salud humana y de asistencia social</t>
  </si>
  <si>
    <t>Actividades artisticas, de entretenimiento y recreativas</t>
  </si>
  <si>
    <t>Otras actividades de servicios</t>
  </si>
  <si>
    <t>Actividades de organizaciones y organos extraterritoriales</t>
  </si>
  <si>
    <t>Ocupaciones NO especificadas</t>
  </si>
  <si>
    <t>NS/NR</t>
  </si>
  <si>
    <t>Directores y gerentes</t>
  </si>
  <si>
    <t>Profesionales cientificos e intelectuales</t>
  </si>
  <si>
    <t>Tecnicos y profesionales de nivel medio</t>
  </si>
  <si>
    <t>Personal de apoyo administrativo</t>
  </si>
  <si>
    <t>Trabajadores de los servicios y vendedores de comercios y mercados</t>
  </si>
  <si>
    <t>Agricultores y trabajadores calificados agropecuarios forestales y pesqueros</t>
  </si>
  <si>
    <t>Oficiales, operarios y artesanos de artes mecanicas y de otros oficios</t>
  </si>
  <si>
    <t>Operadores de instalaciones y maquinas y ensambladores</t>
  </si>
  <si>
    <t>Ocupaciones elementales</t>
  </si>
  <si>
    <t>Ocupaciones militares</t>
  </si>
  <si>
    <t>Actividades de los hogares como empleadores y actividades no diferenciadas de los hogares como productores de bienes y servicios</t>
  </si>
  <si>
    <t>Clasificación industrial Internacional Uniforme  CIIU REV  IV)</t>
  </si>
  <si>
    <t>Actividades de los hogares como empleadores y actividades no diferenciadas de los hogares como productores de bienes y Servicios</t>
  </si>
  <si>
    <t>Clasificación internacional uniforme de ocupaciones  CIUO-08</t>
  </si>
  <si>
    <t>Continuación………….</t>
  </si>
</sst>
</file>

<file path=xl/styles.xml><?xml version="1.0" encoding="utf-8"?>
<styleSheet xmlns="http://schemas.openxmlformats.org/spreadsheetml/2006/main">
  <numFmts count="10">
    <numFmt numFmtId="164" formatCode="_(* #,##0.00_);_(* \(#,##0.00\);_(* &quot;-&quot;??_);_(@_)"/>
    <numFmt numFmtId="165" formatCode="_-* #,##0_-;\-* #,##0_-;_-* &quot;-&quot;_-;_-@_-"/>
    <numFmt numFmtId="166" formatCode="_-* #,##0.00_-;\-* #,##0.00_-;_-* &quot;-&quot;??_-;_-@_-"/>
    <numFmt numFmtId="167" formatCode="_-* #,##0.0_-;\-* #,##0.0_-;_-* &quot;-&quot;??_-;_-@_-"/>
    <numFmt numFmtId="168" formatCode="_-* #,##0_-;\-* #,##0_-;_-* &quot;-&quot;??_-;_-@_-"/>
    <numFmt numFmtId="169" formatCode="_-* #,##0.0_-;\-* #,##0.0_-;_-* &quot;-&quot;?_-;_-@_-"/>
    <numFmt numFmtId="170" formatCode="0.0"/>
    <numFmt numFmtId="171" formatCode="_-* #,##0_-;\-* #,##0_-;_-* &quot;-&quot;?_-;_-@_-"/>
    <numFmt numFmtId="172" formatCode="_-[$€]* #,##0.00_-;\-[$€]* #,##0.00_-;_-[$€]* &quot;-&quot;??_-;_-@_-"/>
    <numFmt numFmtId="173" formatCode="###0"/>
  </numFmts>
  <fonts count="16">
    <font>
      <sz val="8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u val="singleAccounting"/>
      <sz val="8"/>
      <name val="Arial"/>
      <family val="2"/>
    </font>
    <font>
      <b/>
      <u/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  <font>
      <sz val="8"/>
      <color theme="0" tint="-0.49998474074526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13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2">
    <xf numFmtId="0" fontId="0" fillId="0" borderId="0"/>
    <xf numFmtId="172" fontId="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2" fillId="0" borderId="0" applyFont="0" applyFill="0" applyBorder="0" applyAlignment="0" applyProtection="0"/>
    <xf numFmtId="164" fontId="10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3" fillId="0" borderId="0"/>
  </cellStyleXfs>
  <cellXfs count="290">
    <xf numFmtId="0" fontId="0" fillId="0" borderId="0" xfId="0"/>
    <xf numFmtId="168" fontId="0" fillId="0" borderId="0" xfId="17" applyNumberFormat="1" applyFont="1"/>
    <xf numFmtId="0" fontId="4" fillId="0" borderId="0" xfId="0" applyFont="1" applyFill="1" applyBorder="1" applyAlignment="1">
      <alignment horizontal="left" indent="1"/>
    </xf>
    <xf numFmtId="0" fontId="3" fillId="0" borderId="0" xfId="0" applyFont="1" applyAlignment="1">
      <alignment horizontal="center"/>
    </xf>
    <xf numFmtId="168" fontId="3" fillId="0" borderId="0" xfId="17" applyNumberFormat="1" applyFont="1" applyBorder="1"/>
    <xf numFmtId="0" fontId="4" fillId="0" borderId="0" xfId="0" applyFont="1"/>
    <xf numFmtId="168" fontId="3" fillId="0" borderId="0" xfId="17" applyNumberFormat="1" applyFont="1" applyBorder="1" applyAlignment="1">
      <alignment horizontal="center"/>
    </xf>
    <xf numFmtId="168" fontId="3" fillId="0" borderId="0" xfId="17" applyNumberFormat="1" applyFont="1" applyBorder="1" applyAlignment="1">
      <alignment horizontal="center" vertical="center" wrapText="1"/>
    </xf>
    <xf numFmtId="168" fontId="0" fillId="0" borderId="0" xfId="17" applyNumberFormat="1" applyFont="1" applyFill="1"/>
    <xf numFmtId="168" fontId="0" fillId="0" borderId="0" xfId="0" applyNumberFormat="1"/>
    <xf numFmtId="168" fontId="0" fillId="0" borderId="0" xfId="17" applyNumberFormat="1" applyFont="1" applyBorder="1" applyAlignment="1">
      <alignment horizontal="left" indent="1"/>
    </xf>
    <xf numFmtId="167" fontId="0" fillId="0" borderId="1" xfId="17" applyNumberFormat="1" applyFont="1" applyBorder="1"/>
    <xf numFmtId="0" fontId="3" fillId="0" borderId="0" xfId="96" applyFont="1" applyAlignment="1">
      <alignment horizontal="center"/>
    </xf>
    <xf numFmtId="0" fontId="6" fillId="0" borderId="0" xfId="96" applyFont="1" applyAlignment="1">
      <alignment horizontal="center"/>
    </xf>
    <xf numFmtId="0" fontId="4" fillId="0" borderId="0" xfId="96" applyFont="1" applyFill="1" applyBorder="1" applyAlignment="1">
      <alignment horizontal="left" indent="1"/>
    </xf>
    <xf numFmtId="167" fontId="3" fillId="0" borderId="1" xfId="17" applyNumberFormat="1" applyFont="1" applyBorder="1" applyAlignment="1">
      <alignment horizontal="center" vertical="center" wrapText="1"/>
    </xf>
    <xf numFmtId="0" fontId="3" fillId="0" borderId="0" xfId="96" applyFont="1" applyBorder="1"/>
    <xf numFmtId="0" fontId="3" fillId="0" borderId="0" xfId="0" applyFont="1" applyBorder="1" applyAlignment="1">
      <alignment horizontal="left" vertical="center" wrapText="1" indent="1"/>
    </xf>
    <xf numFmtId="0" fontId="3" fillId="0" borderId="0" xfId="0" applyFont="1" applyBorder="1" applyAlignment="1">
      <alignment horizontal="left" indent="1"/>
    </xf>
    <xf numFmtId="169" fontId="0" fillId="0" borderId="0" xfId="0" applyNumberFormat="1"/>
    <xf numFmtId="169" fontId="0" fillId="0" borderId="1" xfId="17" applyNumberFormat="1" applyFont="1" applyBorder="1"/>
    <xf numFmtId="169" fontId="0" fillId="0" borderId="0" xfId="17" applyNumberFormat="1" applyFont="1" applyBorder="1"/>
    <xf numFmtId="168" fontId="3" fillId="0" borderId="0" xfId="17" applyNumberFormat="1" applyFont="1" applyFill="1" applyBorder="1"/>
    <xf numFmtId="0" fontId="0" fillId="0" borderId="0" xfId="0" applyFill="1"/>
    <xf numFmtId="169" fontId="3" fillId="0" borderId="0" xfId="17" applyNumberFormat="1" applyFont="1" applyFill="1" applyBorder="1"/>
    <xf numFmtId="0" fontId="3" fillId="0" borderId="0" xfId="0" applyFont="1" applyFill="1" applyBorder="1"/>
    <xf numFmtId="168" fontId="0" fillId="0" borderId="0" xfId="17" applyNumberFormat="1" applyFont="1" applyFill="1" applyBorder="1"/>
    <xf numFmtId="169" fontId="3" fillId="0" borderId="0" xfId="17" applyNumberFormat="1" applyFont="1" applyFill="1" applyBorder="1" applyAlignment="1">
      <alignment horizontal="center"/>
    </xf>
    <xf numFmtId="168" fontId="3" fillId="0" borderId="2" xfId="17" applyNumberFormat="1" applyFont="1" applyBorder="1" applyAlignment="1">
      <alignment horizontal="center" vertical="center" wrapText="1"/>
    </xf>
    <xf numFmtId="168" fontId="3" fillId="0" borderId="0" xfId="71" applyNumberFormat="1" applyFont="1" applyFill="1" applyBorder="1"/>
    <xf numFmtId="0" fontId="4" fillId="0" borderId="0" xfId="93" applyFont="1" applyFill="1" applyBorder="1" applyAlignment="1">
      <alignment horizontal="left" indent="1"/>
    </xf>
    <xf numFmtId="168" fontId="3" fillId="0" borderId="0" xfId="17" applyNumberFormat="1" applyFont="1" applyBorder="1" applyAlignment="1">
      <alignment horizontal="left" vertical="justify"/>
    </xf>
    <xf numFmtId="169" fontId="0" fillId="0" borderId="0" xfId="17" applyNumberFormat="1" applyFont="1" applyFill="1" applyBorder="1"/>
    <xf numFmtId="167" fontId="0" fillId="0" borderId="0" xfId="17" applyNumberFormat="1" applyFont="1" applyFill="1" applyBorder="1"/>
    <xf numFmtId="170" fontId="3" fillId="0" borderId="0" xfId="96" applyNumberFormat="1" applyFont="1" applyBorder="1"/>
    <xf numFmtId="170" fontId="3" fillId="0" borderId="0" xfId="0" applyNumberFormat="1" applyFont="1" applyBorder="1" applyAlignment="1">
      <alignment horizontal="left" indent="1"/>
    </xf>
    <xf numFmtId="170" fontId="5" fillId="0" borderId="0" xfId="71" applyNumberFormat="1" applyFont="1" applyBorder="1" applyAlignment="1">
      <alignment horizontal="left" indent="2"/>
    </xf>
    <xf numFmtId="170" fontId="5" fillId="0" borderId="0" xfId="71" applyNumberFormat="1" applyFont="1" applyBorder="1" applyAlignment="1">
      <alignment horizontal="left" indent="3"/>
    </xf>
    <xf numFmtId="170" fontId="4" fillId="0" borderId="0" xfId="96" applyNumberFormat="1" applyFont="1" applyFill="1" applyBorder="1" applyAlignment="1">
      <alignment horizontal="left" indent="1"/>
    </xf>
    <xf numFmtId="170" fontId="3" fillId="0" borderId="0" xfId="96" applyNumberFormat="1" applyFont="1" applyAlignment="1">
      <alignment horizontal="center"/>
    </xf>
    <xf numFmtId="170" fontId="3" fillId="0" borderId="1" xfId="17" applyNumberFormat="1" applyFont="1" applyBorder="1" applyAlignment="1">
      <alignment horizontal="center" vertical="center" wrapText="1"/>
    </xf>
    <xf numFmtId="170" fontId="3" fillId="0" borderId="2" xfId="17" applyNumberFormat="1" applyFont="1" applyBorder="1" applyAlignment="1">
      <alignment horizontal="center"/>
    </xf>
    <xf numFmtId="170" fontId="3" fillId="0" borderId="1" xfId="17" applyNumberFormat="1" applyFont="1" applyBorder="1" applyAlignment="1">
      <alignment horizontal="center"/>
    </xf>
    <xf numFmtId="170" fontId="3" fillId="0" borderId="0" xfId="17" applyNumberFormat="1" applyFont="1" applyBorder="1"/>
    <xf numFmtId="169" fontId="0" fillId="0" borderId="0" xfId="0" applyNumberFormat="1" applyFill="1"/>
    <xf numFmtId="169" fontId="0" fillId="0" borderId="0" xfId="17" applyNumberFormat="1" applyFont="1" applyFill="1"/>
    <xf numFmtId="0" fontId="3" fillId="0" borderId="2" xfId="0" applyFont="1" applyFill="1" applyBorder="1" applyAlignment="1">
      <alignment horizontal="center" vertical="center" wrapText="1"/>
    </xf>
    <xf numFmtId="169" fontId="3" fillId="0" borderId="2" xfId="0" applyNumberFormat="1" applyFont="1" applyFill="1" applyBorder="1" applyAlignment="1">
      <alignment horizontal="center" vertical="center" wrapText="1"/>
    </xf>
    <xf numFmtId="168" fontId="0" fillId="0" borderId="1" xfId="17" applyNumberFormat="1" applyFont="1" applyFill="1" applyBorder="1"/>
    <xf numFmtId="0" fontId="3" fillId="0" borderId="0" xfId="0" applyFont="1" applyFill="1" applyBorder="1" applyAlignment="1"/>
    <xf numFmtId="0" fontId="3" fillId="0" borderId="0" xfId="0" applyFont="1" applyFill="1"/>
    <xf numFmtId="170" fontId="0" fillId="0" borderId="0" xfId="0" applyNumberFormat="1" applyFill="1" applyBorder="1"/>
    <xf numFmtId="0" fontId="3" fillId="0" borderId="0" xfId="0" applyFont="1" applyFill="1" applyBorder="1" applyAlignment="1">
      <alignment horizontal="left" indent="1"/>
    </xf>
    <xf numFmtId="168" fontId="0" fillId="0" borderId="0" xfId="17" applyNumberFormat="1" applyFont="1" applyFill="1" applyBorder="1" applyAlignment="1">
      <alignment horizontal="left" indent="2"/>
    </xf>
    <xf numFmtId="168" fontId="0" fillId="0" borderId="0" xfId="17" applyNumberFormat="1" applyFont="1" applyFill="1" applyBorder="1" applyAlignment="1">
      <alignment horizontal="left" indent="1"/>
    </xf>
    <xf numFmtId="169" fontId="0" fillId="0" borderId="0" xfId="17" applyNumberFormat="1" applyFont="1" applyFill="1" applyBorder="1" applyAlignment="1">
      <alignment horizontal="center"/>
    </xf>
    <xf numFmtId="168" fontId="0" fillId="0" borderId="0" xfId="17" applyNumberFormat="1" applyFont="1" applyFill="1" applyBorder="1" applyAlignment="1">
      <alignment horizontal="left" indent="3"/>
    </xf>
    <xf numFmtId="0" fontId="0" fillId="0" borderId="0" xfId="0" applyFill="1" applyBorder="1"/>
    <xf numFmtId="168" fontId="5" fillId="0" borderId="0" xfId="71" applyNumberFormat="1" applyFont="1" applyFill="1" applyBorder="1" applyAlignment="1">
      <alignment horizontal="left" indent="2"/>
    </xf>
    <xf numFmtId="168" fontId="5" fillId="0" borderId="0" xfId="71" applyNumberFormat="1" applyFont="1" applyFill="1" applyBorder="1" applyAlignment="1">
      <alignment horizontal="left" indent="3"/>
    </xf>
    <xf numFmtId="0" fontId="3" fillId="0" borderId="1" xfId="0" applyFont="1" applyFill="1" applyBorder="1" applyAlignment="1">
      <alignment horizontal="center" vertical="center" wrapText="1"/>
    </xf>
    <xf numFmtId="168" fontId="3" fillId="0" borderId="1" xfId="17" applyNumberFormat="1" applyFont="1" applyFill="1" applyBorder="1"/>
    <xf numFmtId="169" fontId="3" fillId="0" borderId="1" xfId="17" applyNumberFormat="1" applyFont="1" applyFill="1" applyBorder="1"/>
    <xf numFmtId="169" fontId="5" fillId="0" borderId="1" xfId="17" applyNumberFormat="1" applyFont="1" applyFill="1" applyBorder="1"/>
    <xf numFmtId="169" fontId="3" fillId="0" borderId="1" xfId="17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left" vertical="center" wrapText="1" indent="1"/>
    </xf>
    <xf numFmtId="169" fontId="0" fillId="0" borderId="0" xfId="0" applyNumberFormat="1" applyFill="1" applyBorder="1"/>
    <xf numFmtId="167" fontId="3" fillId="0" borderId="0" xfId="17" applyNumberFormat="1" applyFont="1" applyFill="1" applyBorder="1"/>
    <xf numFmtId="0" fontId="3" fillId="0" borderId="0" xfId="0" applyFont="1" applyBorder="1" applyAlignment="1">
      <alignment vertical="center" wrapText="1"/>
    </xf>
    <xf numFmtId="168" fontId="5" fillId="0" borderId="0" xfId="17" applyNumberFormat="1" applyFont="1" applyFill="1" applyBorder="1"/>
    <xf numFmtId="167" fontId="5" fillId="0" borderId="0" xfId="17" applyNumberFormat="1" applyFont="1" applyFill="1" applyBorder="1"/>
    <xf numFmtId="0" fontId="2" fillId="0" borderId="0" xfId="93" applyFill="1"/>
    <xf numFmtId="0" fontId="3" fillId="0" borderId="0" xfId="93" applyFont="1" applyFill="1"/>
    <xf numFmtId="169" fontId="2" fillId="0" borderId="0" xfId="93" applyNumberFormat="1" applyFill="1"/>
    <xf numFmtId="168" fontId="3" fillId="0" borderId="0" xfId="76" applyNumberFormat="1" applyFont="1" applyFill="1" applyBorder="1"/>
    <xf numFmtId="169" fontId="2" fillId="0" borderId="0" xfId="71" applyNumberFormat="1" applyFill="1"/>
    <xf numFmtId="167" fontId="2" fillId="0" borderId="0" xfId="71" applyNumberFormat="1" applyFill="1"/>
    <xf numFmtId="168" fontId="3" fillId="0" borderId="0" xfId="71" applyNumberFormat="1" applyFont="1" applyFill="1" applyAlignment="1">
      <alignment horizontal="center"/>
    </xf>
    <xf numFmtId="167" fontId="2" fillId="0" borderId="0" xfId="93" applyNumberFormat="1" applyFill="1"/>
    <xf numFmtId="0" fontId="3" fillId="0" borderId="0" xfId="93" applyFont="1" applyFill="1" applyAlignment="1">
      <alignment horizontal="center"/>
    </xf>
    <xf numFmtId="168" fontId="3" fillId="0" borderId="0" xfId="0" applyNumberFormat="1" applyFont="1" applyFill="1" applyBorder="1"/>
    <xf numFmtId="168" fontId="3" fillId="0" borderId="2" xfId="17" applyNumberFormat="1" applyFont="1" applyFill="1" applyBorder="1" applyAlignment="1">
      <alignment horizontal="center"/>
    </xf>
    <xf numFmtId="169" fontId="3" fillId="0" borderId="2" xfId="17" applyNumberFormat="1" applyFont="1" applyFill="1" applyBorder="1" applyAlignment="1">
      <alignment horizontal="center"/>
    </xf>
    <xf numFmtId="168" fontId="2" fillId="0" borderId="0" xfId="17" applyNumberFormat="1" applyFill="1" applyBorder="1"/>
    <xf numFmtId="169" fontId="2" fillId="0" borderId="0" xfId="17" applyNumberFormat="1" applyFill="1" applyBorder="1"/>
    <xf numFmtId="168" fontId="0" fillId="0" borderId="0" xfId="0" applyNumberFormat="1" applyFill="1"/>
    <xf numFmtId="171" fontId="3" fillId="0" borderId="0" xfId="0" applyNumberFormat="1" applyFont="1" applyFill="1" applyAlignment="1">
      <alignment horizontal="center"/>
    </xf>
    <xf numFmtId="169" fontId="0" fillId="0" borderId="1" xfId="17" applyNumberFormat="1" applyFont="1" applyFill="1" applyBorder="1"/>
    <xf numFmtId="167" fontId="3" fillId="0" borderId="0" xfId="17" applyNumberFormat="1" applyFont="1" applyFill="1" applyBorder="1" applyAlignment="1">
      <alignment horizontal="right"/>
    </xf>
    <xf numFmtId="168" fontId="3" fillId="0" borderId="0" xfId="17" applyNumberFormat="1" applyFont="1" applyFill="1" applyBorder="1" applyAlignment="1">
      <alignment horizontal="right"/>
    </xf>
    <xf numFmtId="168" fontId="3" fillId="0" borderId="0" xfId="17" applyNumberFormat="1" applyFont="1" applyBorder="1" applyAlignment="1">
      <alignment horizontal="right" vertical="justify"/>
    </xf>
    <xf numFmtId="168" fontId="3" fillId="0" borderId="0" xfId="17" applyNumberFormat="1" applyFont="1" applyBorder="1" applyAlignment="1">
      <alignment horizontal="right"/>
    </xf>
    <xf numFmtId="167" fontId="3" fillId="0" borderId="0" xfId="17" applyNumberFormat="1" applyFont="1" applyBorder="1" applyAlignment="1">
      <alignment horizontal="right"/>
    </xf>
    <xf numFmtId="167" fontId="5" fillId="0" borderId="0" xfId="17" applyNumberFormat="1" applyFont="1" applyBorder="1" applyAlignment="1">
      <alignment horizontal="right"/>
    </xf>
    <xf numFmtId="0" fontId="5" fillId="0" borderId="0" xfId="0" applyFont="1" applyFill="1"/>
    <xf numFmtId="169" fontId="5" fillId="0" borderId="0" xfId="17" applyNumberFormat="1" applyFont="1" applyFill="1" applyBorder="1"/>
    <xf numFmtId="168" fontId="3" fillId="0" borderId="0" xfId="17" applyNumberFormat="1" applyFont="1" applyFill="1" applyBorder="1" applyAlignment="1">
      <alignment horizontal="left" indent="1"/>
    </xf>
    <xf numFmtId="168" fontId="3" fillId="0" borderId="0" xfId="17" applyNumberFormat="1" applyFont="1" applyFill="1"/>
    <xf numFmtId="168" fontId="5" fillId="0" borderId="0" xfId="17" applyNumberFormat="1" applyFont="1" applyFill="1" applyBorder="1" applyAlignment="1">
      <alignment horizontal="left" indent="1"/>
    </xf>
    <xf numFmtId="168" fontId="5" fillId="0" borderId="0" xfId="17" applyNumberFormat="1" applyFont="1" applyFill="1"/>
    <xf numFmtId="167" fontId="5" fillId="0" borderId="0" xfId="17" applyNumberFormat="1" applyFont="1" applyFill="1"/>
    <xf numFmtId="168" fontId="0" fillId="0" borderId="0" xfId="17" applyNumberFormat="1" applyFont="1" applyBorder="1" applyAlignment="1">
      <alignment horizontal="left" indent="2"/>
    </xf>
    <xf numFmtId="167" fontId="3" fillId="0" borderId="0" xfId="17" applyNumberFormat="1" applyFont="1" applyFill="1" applyBorder="1" applyAlignment="1">
      <alignment horizontal="center"/>
    </xf>
    <xf numFmtId="167" fontId="5" fillId="0" borderId="0" xfId="17" applyNumberFormat="1" applyFont="1" applyFill="1" applyBorder="1" applyAlignment="1">
      <alignment horizontal="center"/>
    </xf>
    <xf numFmtId="170" fontId="3" fillId="0" borderId="0" xfId="96" applyNumberFormat="1" applyFont="1" applyBorder="1" applyAlignment="1">
      <alignment horizontal="left" indent="1"/>
    </xf>
    <xf numFmtId="170" fontId="3" fillId="0" borderId="0" xfId="17" applyNumberFormat="1" applyFont="1" applyBorder="1" applyAlignment="1">
      <alignment horizontal="left" vertical="justify"/>
    </xf>
    <xf numFmtId="167" fontId="5" fillId="0" borderId="0" xfId="17" applyNumberFormat="1" applyFont="1"/>
    <xf numFmtId="167" fontId="3" fillId="3" borderId="0" xfId="17" applyNumberFormat="1" applyFont="1" applyFill="1" applyBorder="1" applyAlignment="1">
      <alignment horizontal="right"/>
    </xf>
    <xf numFmtId="167" fontId="3" fillId="0" borderId="0" xfId="17" applyNumberFormat="1" applyFont="1"/>
    <xf numFmtId="167" fontId="3" fillId="3" borderId="0" xfId="17" applyNumberFormat="1" applyFont="1" applyFill="1"/>
    <xf numFmtId="169" fontId="11" fillId="0" borderId="0" xfId="17" applyNumberFormat="1" applyFont="1" applyFill="1" applyBorder="1"/>
    <xf numFmtId="0" fontId="11" fillId="0" borderId="1" xfId="93" applyFont="1" applyFill="1" applyBorder="1"/>
    <xf numFmtId="168" fontId="11" fillId="0" borderId="1" xfId="93" applyNumberFormat="1" applyFont="1" applyFill="1" applyBorder="1"/>
    <xf numFmtId="169" fontId="11" fillId="0" borderId="1" xfId="93" applyNumberFormat="1" applyFont="1" applyFill="1" applyBorder="1"/>
    <xf numFmtId="168" fontId="11" fillId="0" borderId="0" xfId="17" applyNumberFormat="1" applyFont="1" applyFill="1"/>
    <xf numFmtId="0" fontId="11" fillId="0" borderId="0" xfId="93" applyFont="1" applyFill="1"/>
    <xf numFmtId="169" fontId="11" fillId="0" borderId="0" xfId="71" applyNumberFormat="1" applyFont="1" applyFill="1" applyBorder="1"/>
    <xf numFmtId="168" fontId="11" fillId="0" borderId="0" xfId="71" applyNumberFormat="1" applyFont="1" applyFill="1" applyBorder="1"/>
    <xf numFmtId="167" fontId="11" fillId="0" borderId="0" xfId="71" applyNumberFormat="1" applyFont="1" applyFill="1" applyBorder="1"/>
    <xf numFmtId="168" fontId="11" fillId="0" borderId="0" xfId="71" applyNumberFormat="1" applyFont="1" applyFill="1"/>
    <xf numFmtId="169" fontId="11" fillId="0" borderId="0" xfId="71" applyNumberFormat="1" applyFont="1" applyFill="1"/>
    <xf numFmtId="167" fontId="11" fillId="0" borderId="0" xfId="71" applyNumberFormat="1" applyFont="1" applyFill="1"/>
    <xf numFmtId="169" fontId="11" fillId="0" borderId="0" xfId="93" applyNumberFormat="1" applyFont="1" applyFill="1"/>
    <xf numFmtId="168" fontId="11" fillId="0" borderId="1" xfId="71" applyNumberFormat="1" applyFont="1" applyFill="1" applyBorder="1"/>
    <xf numFmtId="169" fontId="11" fillId="0" borderId="1" xfId="71" applyNumberFormat="1" applyFont="1" applyFill="1" applyBorder="1"/>
    <xf numFmtId="167" fontId="11" fillId="0" borderId="0" xfId="93" applyNumberFormat="1" applyFont="1" applyFill="1"/>
    <xf numFmtId="0" fontId="11" fillId="0" borderId="0" xfId="96" applyFont="1"/>
    <xf numFmtId="0" fontId="11" fillId="0" borderId="1" xfId="96" applyFont="1" applyBorder="1"/>
    <xf numFmtId="168" fontId="11" fillId="0" borderId="0" xfId="17" applyNumberFormat="1" applyFont="1" applyBorder="1"/>
    <xf numFmtId="168" fontId="11" fillId="0" borderId="0" xfId="17" applyNumberFormat="1" applyFont="1"/>
    <xf numFmtId="0" fontId="11" fillId="0" borderId="0" xfId="96" applyFont="1" applyBorder="1"/>
    <xf numFmtId="168" fontId="11" fillId="0" borderId="0" xfId="17" applyNumberFormat="1" applyFont="1" applyBorder="1" applyAlignment="1">
      <alignment horizontal="right"/>
    </xf>
    <xf numFmtId="167" fontId="11" fillId="0" borderId="1" xfId="17" applyNumberFormat="1" applyFont="1" applyBorder="1"/>
    <xf numFmtId="170" fontId="11" fillId="0" borderId="0" xfId="96" applyNumberFormat="1" applyFont="1" applyBorder="1"/>
    <xf numFmtId="167" fontId="11" fillId="0" borderId="0" xfId="17" applyNumberFormat="1" applyFont="1"/>
    <xf numFmtId="170" fontId="11" fillId="0" borderId="0" xfId="17" applyNumberFormat="1" applyFont="1" applyBorder="1" applyAlignment="1">
      <alignment horizontal="left" indent="2"/>
    </xf>
    <xf numFmtId="170" fontId="11" fillId="0" borderId="0" xfId="17" applyNumberFormat="1" applyFont="1" applyBorder="1" applyAlignment="1">
      <alignment horizontal="left" indent="3"/>
    </xf>
    <xf numFmtId="170" fontId="11" fillId="0" borderId="0" xfId="96" applyNumberFormat="1" applyFont="1" applyAlignment="1">
      <alignment horizontal="left" indent="1"/>
    </xf>
    <xf numFmtId="170" fontId="11" fillId="0" borderId="0" xfId="96" applyNumberFormat="1" applyFont="1" applyBorder="1" applyAlignment="1">
      <alignment horizontal="left" indent="1"/>
    </xf>
    <xf numFmtId="170" fontId="11" fillId="0" borderId="0" xfId="96" applyNumberFormat="1" applyFont="1"/>
    <xf numFmtId="167" fontId="11" fillId="0" borderId="0" xfId="17" applyNumberFormat="1" applyFont="1" applyBorder="1" applyAlignment="1">
      <alignment horizontal="right"/>
    </xf>
    <xf numFmtId="0" fontId="3" fillId="0" borderId="0" xfId="0" applyFont="1" applyFill="1" applyAlignment="1">
      <alignment horizontal="center"/>
    </xf>
    <xf numFmtId="169" fontId="3" fillId="0" borderId="0" xfId="0" applyNumberFormat="1" applyFont="1" applyFill="1" applyAlignment="1">
      <alignment horizontal="center"/>
    </xf>
    <xf numFmtId="168" fontId="2" fillId="0" borderId="2" xfId="17" applyNumberFormat="1" applyFill="1" applyBorder="1" applyAlignment="1">
      <alignment horizontal="left" indent="1"/>
    </xf>
    <xf numFmtId="0" fontId="0" fillId="0" borderId="2" xfId="0" applyFill="1" applyBorder="1"/>
    <xf numFmtId="169" fontId="0" fillId="0" borderId="2" xfId="0" applyNumberFormat="1" applyFill="1" applyBorder="1"/>
    <xf numFmtId="167" fontId="5" fillId="0" borderId="2" xfId="17" applyNumberFormat="1" applyFont="1" applyFill="1" applyBorder="1"/>
    <xf numFmtId="168" fontId="3" fillId="0" borderId="0" xfId="69" applyNumberFormat="1" applyFont="1" applyFill="1" applyBorder="1"/>
    <xf numFmtId="168" fontId="12" fillId="0" borderId="0" xfId="69" applyNumberFormat="1" applyFill="1" applyBorder="1"/>
    <xf numFmtId="168" fontId="12" fillId="0" borderId="0" xfId="69" applyNumberFormat="1" applyFont="1" applyFill="1" applyBorder="1" applyAlignment="1">
      <alignment horizontal="left" indent="1"/>
    </xf>
    <xf numFmtId="168" fontId="12" fillId="0" borderId="0" xfId="69" applyNumberFormat="1" applyFont="1" applyFill="1" applyBorder="1" applyAlignment="1">
      <alignment horizontal="left" indent="2"/>
    </xf>
    <xf numFmtId="168" fontId="12" fillId="0" borderId="0" xfId="69" applyNumberFormat="1" applyFill="1" applyBorder="1" applyAlignment="1">
      <alignment horizontal="left" indent="1"/>
    </xf>
    <xf numFmtId="167" fontId="3" fillId="0" borderId="2" xfId="70" applyNumberFormat="1" applyFont="1" applyBorder="1" applyAlignment="1">
      <alignment horizontal="center"/>
    </xf>
    <xf numFmtId="169" fontId="3" fillId="0" borderId="2" xfId="70" applyNumberFormat="1" applyFont="1" applyBorder="1" applyAlignment="1">
      <alignment horizontal="center"/>
    </xf>
    <xf numFmtId="169" fontId="3" fillId="0" borderId="2" xfId="70" applyNumberFormat="1" applyFont="1" applyFill="1" applyBorder="1" applyAlignment="1">
      <alignment horizontal="center"/>
    </xf>
    <xf numFmtId="167" fontId="3" fillId="0" borderId="2" xfId="70" applyNumberFormat="1" applyFont="1" applyFill="1" applyBorder="1" applyAlignment="1">
      <alignment horizontal="center"/>
    </xf>
    <xf numFmtId="168" fontId="0" fillId="0" borderId="2" xfId="17" applyNumberFormat="1" applyFont="1" applyFill="1" applyBorder="1" applyAlignment="1">
      <alignment horizontal="left" indent="2"/>
    </xf>
    <xf numFmtId="167" fontId="0" fillId="0" borderId="2" xfId="17" applyNumberFormat="1" applyFont="1" applyFill="1" applyBorder="1"/>
    <xf numFmtId="169" fontId="0" fillId="0" borderId="2" xfId="17" applyNumberFormat="1" applyFont="1" applyFill="1" applyBorder="1"/>
    <xf numFmtId="168" fontId="0" fillId="0" borderId="2" xfId="17" applyNumberFormat="1" applyFont="1" applyFill="1" applyBorder="1"/>
    <xf numFmtId="168" fontId="0" fillId="0" borderId="0" xfId="19" applyNumberFormat="1" applyFont="1" applyFill="1" applyBorder="1" applyAlignment="1">
      <alignment horizontal="left" indent="2"/>
    </xf>
    <xf numFmtId="168" fontId="0" fillId="0" borderId="0" xfId="19" applyNumberFormat="1" applyFont="1" applyFill="1" applyBorder="1" applyAlignment="1">
      <alignment horizontal="left" indent="3"/>
    </xf>
    <xf numFmtId="167" fontId="3" fillId="0" borderId="0" xfId="19" applyNumberFormat="1" applyFont="1" applyFill="1" applyBorder="1"/>
    <xf numFmtId="167" fontId="3" fillId="0" borderId="0" xfId="19" applyNumberFormat="1" applyFont="1" applyFill="1" applyBorder="1" applyAlignment="1">
      <alignment horizontal="left" indent="1"/>
    </xf>
    <xf numFmtId="168" fontId="3" fillId="0" borderId="0" xfId="72" applyNumberFormat="1" applyFont="1" applyFill="1" applyBorder="1"/>
    <xf numFmtId="168" fontId="5" fillId="0" borderId="0" xfId="72" applyNumberFormat="1" applyFont="1" applyFill="1" applyBorder="1" applyAlignment="1">
      <alignment horizontal="left" indent="2"/>
    </xf>
    <xf numFmtId="168" fontId="5" fillId="0" borderId="0" xfId="72" applyNumberFormat="1" applyFont="1" applyFill="1" applyBorder="1" applyAlignment="1">
      <alignment horizontal="left" indent="3"/>
    </xf>
    <xf numFmtId="168" fontId="3" fillId="0" borderId="0" xfId="72" applyNumberFormat="1" applyFont="1" applyFill="1" applyBorder="1" applyAlignment="1">
      <alignment horizontal="left"/>
    </xf>
    <xf numFmtId="168" fontId="3" fillId="0" borderId="0" xfId="72" applyNumberFormat="1" applyFont="1" applyFill="1" applyBorder="1" applyAlignment="1">
      <alignment horizontal="left" indent="1"/>
    </xf>
    <xf numFmtId="168" fontId="12" fillId="0" borderId="0" xfId="72" applyNumberFormat="1" applyFont="1" applyFill="1" applyBorder="1" applyAlignment="1">
      <alignment horizontal="left" indent="1"/>
    </xf>
    <xf numFmtId="168" fontId="12" fillId="0" borderId="0" xfId="72" applyNumberFormat="1" applyFont="1" applyFill="1" applyBorder="1" applyAlignment="1">
      <alignment horizontal="left" indent="2"/>
    </xf>
    <xf numFmtId="168" fontId="12" fillId="0" borderId="0" xfId="72" applyNumberFormat="1" applyFill="1" applyBorder="1" applyAlignment="1">
      <alignment horizontal="left" indent="2"/>
    </xf>
    <xf numFmtId="168" fontId="5" fillId="0" borderId="0" xfId="72" applyNumberFormat="1" applyFont="1" applyFill="1" applyBorder="1" applyAlignment="1">
      <alignment horizontal="left" indent="1"/>
    </xf>
    <xf numFmtId="167" fontId="3" fillId="0" borderId="0" xfId="72" applyNumberFormat="1" applyFont="1" applyFill="1" applyBorder="1" applyAlignment="1">
      <alignment horizontal="left" indent="1"/>
    </xf>
    <xf numFmtId="168" fontId="5" fillId="0" borderId="0" xfId="73" applyNumberFormat="1" applyFont="1" applyFill="1" applyBorder="1" applyAlignment="1">
      <alignment horizontal="left" indent="2"/>
    </xf>
    <xf numFmtId="168" fontId="3" fillId="0" borderId="0" xfId="73" applyNumberFormat="1" applyFont="1" applyFill="1" applyBorder="1" applyAlignment="1">
      <alignment horizontal="left" indent="1"/>
    </xf>
    <xf numFmtId="168" fontId="3" fillId="0" borderId="0" xfId="74" applyNumberFormat="1" applyFont="1" applyFill="1" applyBorder="1"/>
    <xf numFmtId="168" fontId="3" fillId="0" borderId="0" xfId="74" applyNumberFormat="1" applyFont="1" applyFill="1" applyBorder="1" applyAlignment="1">
      <alignment horizontal="left"/>
    </xf>
    <xf numFmtId="168" fontId="3" fillId="0" borderId="0" xfId="74" applyNumberFormat="1" applyFont="1" applyFill="1" applyBorder="1" applyAlignment="1">
      <alignment horizontal="left" indent="1"/>
    </xf>
    <xf numFmtId="168" fontId="12" fillId="0" borderId="0" xfId="74" applyNumberFormat="1" applyFont="1" applyFill="1" applyBorder="1" applyAlignment="1">
      <alignment horizontal="left" indent="2"/>
    </xf>
    <xf numFmtId="0" fontId="3" fillId="0" borderId="2" xfId="94" applyFont="1" applyFill="1" applyBorder="1" applyAlignment="1">
      <alignment horizontal="center" vertical="justify"/>
    </xf>
    <xf numFmtId="169" fontId="3" fillId="0" borderId="2" xfId="94" applyNumberFormat="1" applyFont="1" applyFill="1" applyBorder="1" applyAlignment="1">
      <alignment horizontal="center" vertical="justify"/>
    </xf>
    <xf numFmtId="168" fontId="5" fillId="0" borderId="2" xfId="71" applyNumberFormat="1" applyFont="1" applyFill="1" applyBorder="1" applyAlignment="1">
      <alignment horizontal="left" indent="2"/>
    </xf>
    <xf numFmtId="168" fontId="5" fillId="0" borderId="2" xfId="71" applyNumberFormat="1" applyFont="1" applyFill="1" applyBorder="1" applyAlignment="1">
      <alignment horizontal="left" indent="1"/>
    </xf>
    <xf numFmtId="169" fontId="11" fillId="0" borderId="2" xfId="71" applyNumberFormat="1" applyFont="1" applyFill="1" applyBorder="1"/>
    <xf numFmtId="168" fontId="0" fillId="0" borderId="2" xfId="17" applyNumberFormat="1" applyFont="1" applyFill="1" applyBorder="1" applyAlignment="1">
      <alignment horizontal="left" indent="1"/>
    </xf>
    <xf numFmtId="167" fontId="11" fillId="0" borderId="2" xfId="71" applyNumberFormat="1" applyFont="1" applyFill="1" applyBorder="1"/>
    <xf numFmtId="165" fontId="0" fillId="0" borderId="2" xfId="18" applyFont="1" applyFill="1" applyBorder="1" applyAlignment="1">
      <alignment horizontal="right"/>
    </xf>
    <xf numFmtId="0" fontId="11" fillId="0" borderId="2" xfId="96" applyFont="1" applyBorder="1"/>
    <xf numFmtId="170" fontId="5" fillId="0" borderId="2" xfId="96" applyNumberFormat="1" applyFont="1" applyBorder="1"/>
    <xf numFmtId="170" fontId="11" fillId="0" borderId="2" xfId="96" applyNumberFormat="1" applyFont="1" applyBorder="1"/>
    <xf numFmtId="170" fontId="0" fillId="0" borderId="2" xfId="17" applyNumberFormat="1" applyFont="1" applyBorder="1" applyAlignment="1">
      <alignment horizontal="left" indent="2"/>
    </xf>
    <xf numFmtId="168" fontId="11" fillId="0" borderId="2" xfId="17" applyNumberFormat="1" applyFont="1" applyBorder="1" applyAlignment="1">
      <alignment horizontal="left" indent="2"/>
    </xf>
    <xf numFmtId="0" fontId="4" fillId="0" borderId="0" xfId="99" applyFont="1" applyFill="1" applyBorder="1" applyAlignment="1">
      <alignment horizontal="left" indent="1"/>
    </xf>
    <xf numFmtId="168" fontId="3" fillId="0" borderId="2" xfId="17" applyNumberFormat="1" applyFont="1" applyBorder="1" applyAlignment="1">
      <alignment horizontal="center" vertical="center" wrapText="1"/>
    </xf>
    <xf numFmtId="168" fontId="3" fillId="0" borderId="0" xfId="0" applyNumberFormat="1" applyFont="1" applyFill="1"/>
    <xf numFmtId="168" fontId="3" fillId="0" borderId="0" xfId="17" applyNumberFormat="1" applyFont="1" applyFill="1" applyBorder="1" applyAlignment="1">
      <alignment horizontal="right" vertical="justify"/>
    </xf>
    <xf numFmtId="168" fontId="11" fillId="0" borderId="0" xfId="17" applyNumberFormat="1" applyFont="1" applyFill="1" applyBorder="1" applyAlignment="1">
      <alignment horizontal="right"/>
    </xf>
    <xf numFmtId="167" fontId="3" fillId="0" borderId="0" xfId="17" applyNumberFormat="1" applyFont="1" applyFill="1"/>
    <xf numFmtId="173" fontId="2" fillId="0" borderId="0" xfId="93" applyNumberFormat="1" applyFill="1"/>
    <xf numFmtId="173" fontId="14" fillId="0" borderId="0" xfId="101" applyNumberFormat="1" applyFont="1" applyBorder="1" applyAlignment="1">
      <alignment horizontal="right" vertical="top"/>
    </xf>
    <xf numFmtId="168" fontId="2" fillId="0" borderId="0" xfId="93" applyNumberFormat="1" applyFill="1"/>
    <xf numFmtId="168" fontId="15" fillId="2" borderId="0" xfId="17" applyNumberFormat="1" applyFont="1" applyFill="1" applyBorder="1" applyAlignment="1">
      <alignment horizontal="right"/>
    </xf>
    <xf numFmtId="167" fontId="15" fillId="2" borderId="0" xfId="17" applyNumberFormat="1" applyFont="1" applyFill="1" applyBorder="1" applyAlignment="1">
      <alignment horizontal="right"/>
    </xf>
    <xf numFmtId="167" fontId="2" fillId="0" borderId="0" xfId="17" applyNumberFormat="1" applyFont="1" applyBorder="1" applyAlignment="1">
      <alignment horizontal="right"/>
    </xf>
    <xf numFmtId="3" fontId="2" fillId="0" borderId="0" xfId="0" applyNumberFormat="1" applyFont="1" applyAlignment="1">
      <alignment horizontal="left" indent="1"/>
    </xf>
    <xf numFmtId="168" fontId="3" fillId="0" borderId="2" xfId="17" applyNumberFormat="1" applyFont="1" applyFill="1" applyBorder="1" applyAlignment="1">
      <alignment horizontal="center" vertical="center" wrapText="1"/>
    </xf>
    <xf numFmtId="168" fontId="11" fillId="0" borderId="0" xfId="17" applyNumberFormat="1" applyFont="1" applyFill="1" applyBorder="1"/>
    <xf numFmtId="168" fontId="2" fillId="0" borderId="0" xfId="17" applyNumberFormat="1" applyFont="1" applyFill="1" applyBorder="1" applyAlignment="1">
      <alignment horizontal="right"/>
    </xf>
    <xf numFmtId="0" fontId="0" fillId="0" borderId="0" xfId="0"/>
    <xf numFmtId="168" fontId="2" fillId="0" borderId="0" xfId="17" applyNumberFormat="1" applyFont="1" applyBorder="1" applyAlignment="1">
      <alignment horizontal="left" wrapText="1" indent="2"/>
    </xf>
    <xf numFmtId="168" fontId="0" fillId="0" borderId="0" xfId="17" applyNumberFormat="1" applyFont="1" applyBorder="1" applyAlignment="1">
      <alignment horizontal="left" wrapText="1" indent="2"/>
    </xf>
    <xf numFmtId="0" fontId="0" fillId="0" borderId="0" xfId="0" applyBorder="1"/>
    <xf numFmtId="168" fontId="0" fillId="0" borderId="2" xfId="17" applyNumberFormat="1" applyFont="1" applyBorder="1" applyAlignment="1">
      <alignment horizontal="left" indent="2"/>
    </xf>
    <xf numFmtId="0" fontId="3" fillId="0" borderId="0" xfId="0" applyFont="1" applyBorder="1" applyAlignment="1"/>
    <xf numFmtId="0" fontId="3" fillId="0" borderId="0" xfId="0" applyFont="1" applyAlignment="1"/>
    <xf numFmtId="167" fontId="2" fillId="0" borderId="0" xfId="17" applyNumberFormat="1" applyFont="1" applyFill="1" applyBorder="1" applyAlignment="1">
      <alignment horizontal="right"/>
    </xf>
    <xf numFmtId="168" fontId="2" fillId="0" borderId="0" xfId="17" applyNumberFormat="1" applyFont="1" applyFill="1"/>
    <xf numFmtId="167" fontId="2" fillId="0" borderId="0" xfId="17" applyNumberFormat="1" applyFont="1" applyFill="1" applyAlignment="1">
      <alignment horizontal="right"/>
    </xf>
    <xf numFmtId="168" fontId="2" fillId="0" borderId="0" xfId="17" applyNumberFormat="1" applyFont="1" applyFill="1" applyBorder="1"/>
    <xf numFmtId="167" fontId="2" fillId="0" borderId="0" xfId="17" applyNumberFormat="1" applyFont="1" applyFill="1" applyBorder="1"/>
    <xf numFmtId="168" fontId="2" fillId="0" borderId="2" xfId="17" applyNumberFormat="1" applyFont="1" applyFill="1" applyBorder="1"/>
    <xf numFmtId="167" fontId="2" fillId="0" borderId="2" xfId="17" applyNumberFormat="1" applyFont="1" applyFill="1" applyBorder="1"/>
    <xf numFmtId="168" fontId="12" fillId="0" borderId="0" xfId="74" applyNumberFormat="1" applyFont="1" applyFill="1" applyBorder="1" applyAlignment="1">
      <alignment horizontal="left" wrapText="1" indent="2"/>
    </xf>
    <xf numFmtId="168" fontId="2" fillId="0" borderId="0" xfId="74" applyNumberFormat="1" applyFont="1" applyFill="1" applyBorder="1" applyAlignment="1">
      <alignment horizontal="left" wrapText="1" indent="2"/>
    </xf>
    <xf numFmtId="168" fontId="0" fillId="0" borderId="0" xfId="17" applyNumberFormat="1" applyFont="1" applyFill="1" applyBorder="1" applyAlignment="1">
      <alignment horizontal="left" wrapText="1" indent="2"/>
    </xf>
    <xf numFmtId="168" fontId="2" fillId="0" borderId="0" xfId="17" applyNumberFormat="1" applyFont="1" applyFill="1" applyBorder="1" applyAlignment="1">
      <alignment horizontal="left" wrapText="1" indent="2"/>
    </xf>
    <xf numFmtId="0" fontId="0" fillId="0" borderId="0" xfId="0"/>
    <xf numFmtId="0" fontId="3" fillId="0" borderId="2" xfId="0" applyFont="1" applyBorder="1" applyAlignment="1"/>
    <xf numFmtId="0" fontId="2" fillId="0" borderId="0" xfId="0" applyFont="1"/>
    <xf numFmtId="168" fontId="2" fillId="0" borderId="0" xfId="17" applyNumberFormat="1" applyFont="1" applyFill="1" applyBorder="1" applyAlignment="1">
      <alignment horizontal="left" indent="2"/>
    </xf>
    <xf numFmtId="168" fontId="2" fillId="0" borderId="0" xfId="17" applyNumberFormat="1" applyFont="1" applyBorder="1" applyAlignment="1">
      <alignment horizontal="left" indent="2"/>
    </xf>
    <xf numFmtId="168" fontId="0" fillId="0" borderId="0" xfId="17" applyNumberFormat="1" applyFont="1" applyBorder="1" applyAlignment="1">
      <alignment horizontal="left" wrapText="1" indent="1"/>
    </xf>
    <xf numFmtId="168" fontId="2" fillId="0" borderId="0" xfId="17" applyNumberFormat="1" applyFont="1" applyBorder="1" applyAlignment="1">
      <alignment horizontal="left" wrapText="1" indent="1"/>
    </xf>
    <xf numFmtId="168" fontId="3" fillId="0" borderId="1" xfId="17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68" fontId="7" fillId="0" borderId="1" xfId="17" applyNumberFormat="1" applyFont="1" applyFill="1" applyBorder="1" applyAlignment="1">
      <alignment horizontal="center"/>
    </xf>
    <xf numFmtId="169" fontId="7" fillId="0" borderId="1" xfId="17" applyNumberFormat="1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169" fontId="3" fillId="0" borderId="0" xfId="0" applyNumberFormat="1" applyFont="1" applyFill="1" applyAlignment="1">
      <alignment horizontal="center"/>
    </xf>
    <xf numFmtId="0" fontId="3" fillId="0" borderId="0" xfId="0" applyFont="1" applyAlignment="1">
      <alignment horizontal="center"/>
    </xf>
    <xf numFmtId="167" fontId="3" fillId="0" borderId="1" xfId="70" applyNumberFormat="1" applyFont="1" applyBorder="1" applyAlignment="1">
      <alignment horizontal="center" vertical="center"/>
    </xf>
    <xf numFmtId="167" fontId="3" fillId="0" borderId="0" xfId="70" applyNumberFormat="1" applyFont="1" applyBorder="1" applyAlignment="1">
      <alignment horizontal="center" vertical="center"/>
    </xf>
    <xf numFmtId="167" fontId="3" fillId="0" borderId="2" xfId="70" applyNumberFormat="1" applyFont="1" applyBorder="1" applyAlignment="1">
      <alignment horizontal="center" vertical="center"/>
    </xf>
    <xf numFmtId="167" fontId="7" fillId="0" borderId="1" xfId="70" applyNumberFormat="1" applyFont="1" applyBorder="1" applyAlignment="1">
      <alignment horizontal="center"/>
    </xf>
    <xf numFmtId="0" fontId="0" fillId="0" borderId="1" xfId="0" applyBorder="1"/>
    <xf numFmtId="0" fontId="0" fillId="0" borderId="0" xfId="0"/>
    <xf numFmtId="167" fontId="7" fillId="0" borderId="1" xfId="70" applyNumberFormat="1" applyFont="1" applyBorder="1" applyAlignment="1">
      <alignment horizontal="center" wrapText="1"/>
    </xf>
    <xf numFmtId="167" fontId="3" fillId="0" borderId="3" xfId="7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167" fontId="7" fillId="0" borderId="1" xfId="70" applyNumberFormat="1" applyFont="1" applyFill="1" applyBorder="1" applyAlignment="1">
      <alignment horizontal="center"/>
    </xf>
    <xf numFmtId="167" fontId="3" fillId="0" borderId="1" xfId="70" applyNumberFormat="1" applyFont="1" applyFill="1" applyBorder="1" applyAlignment="1">
      <alignment horizontal="center" vertical="center"/>
    </xf>
    <xf numFmtId="167" fontId="3" fillId="0" borderId="0" xfId="70" applyNumberFormat="1" applyFont="1" applyFill="1" applyBorder="1" applyAlignment="1">
      <alignment horizontal="center" vertical="center"/>
    </xf>
    <xf numFmtId="167" fontId="3" fillId="0" borderId="2" xfId="70" applyNumberFormat="1" applyFont="1" applyFill="1" applyBorder="1" applyAlignment="1">
      <alignment horizontal="center" vertical="center"/>
    </xf>
    <xf numFmtId="167" fontId="7" fillId="0" borderId="0" xfId="70" applyNumberFormat="1" applyFont="1" applyFill="1" applyBorder="1" applyAlignment="1">
      <alignment horizontal="center"/>
    </xf>
    <xf numFmtId="0" fontId="3" fillId="0" borderId="2" xfId="93" applyFont="1" applyFill="1" applyBorder="1" applyAlignment="1">
      <alignment horizontal="center"/>
    </xf>
    <xf numFmtId="0" fontId="3" fillId="0" borderId="0" xfId="93" applyFont="1" applyFill="1" applyAlignment="1">
      <alignment horizontal="center"/>
    </xf>
    <xf numFmtId="0" fontId="3" fillId="0" borderId="0" xfId="95" applyFont="1" applyFill="1" applyAlignment="1">
      <alignment horizontal="center"/>
    </xf>
    <xf numFmtId="168" fontId="3" fillId="0" borderId="1" xfId="75" applyNumberFormat="1" applyFont="1" applyFill="1" applyBorder="1" applyAlignment="1">
      <alignment horizontal="center" vertical="center"/>
    </xf>
    <xf numFmtId="168" fontId="3" fillId="0" borderId="0" xfId="75" applyNumberFormat="1" applyFont="1" applyFill="1" applyBorder="1" applyAlignment="1">
      <alignment horizontal="center" vertical="center"/>
    </xf>
    <xf numFmtId="168" fontId="3" fillId="0" borderId="2" xfId="75" applyNumberFormat="1" applyFont="1" applyFill="1" applyBorder="1" applyAlignment="1">
      <alignment horizontal="center" vertical="center"/>
    </xf>
    <xf numFmtId="0" fontId="8" fillId="0" borderId="1" xfId="94" applyFont="1" applyFill="1" applyBorder="1" applyAlignment="1">
      <alignment horizontal="center"/>
    </xf>
    <xf numFmtId="0" fontId="8" fillId="0" borderId="0" xfId="94" applyFont="1" applyFill="1" applyBorder="1" applyAlignment="1">
      <alignment horizontal="center"/>
    </xf>
    <xf numFmtId="168" fontId="7" fillId="0" borderId="0" xfId="75" applyNumberFormat="1" applyFont="1" applyFill="1" applyBorder="1" applyAlignment="1">
      <alignment horizontal="center"/>
    </xf>
    <xf numFmtId="168" fontId="7" fillId="0" borderId="1" xfId="75" applyNumberFormat="1" applyFont="1" applyFill="1" applyBorder="1" applyAlignment="1">
      <alignment horizontal="center" wrapText="1"/>
    </xf>
    <xf numFmtId="168" fontId="7" fillId="0" borderId="0" xfId="75" applyNumberFormat="1" applyFont="1" applyFill="1" applyBorder="1" applyAlignment="1">
      <alignment horizontal="center" wrapText="1"/>
    </xf>
    <xf numFmtId="0" fontId="3" fillId="0" borderId="3" xfId="94" applyFont="1" applyFill="1" applyBorder="1" applyAlignment="1">
      <alignment horizontal="center"/>
    </xf>
    <xf numFmtId="168" fontId="3" fillId="0" borderId="1" xfId="17" applyNumberFormat="1" applyFont="1" applyFill="1" applyBorder="1" applyAlignment="1">
      <alignment horizontal="center" wrapText="1"/>
    </xf>
    <xf numFmtId="169" fontId="3" fillId="0" borderId="1" xfId="17" applyNumberFormat="1" applyFont="1" applyFill="1" applyBorder="1" applyAlignment="1">
      <alignment horizontal="center" wrapText="1"/>
    </xf>
    <xf numFmtId="168" fontId="3" fillId="0" borderId="2" xfId="17" applyNumberFormat="1" applyFont="1" applyFill="1" applyBorder="1" applyAlignment="1">
      <alignment horizontal="center" wrapText="1"/>
    </xf>
    <xf numFmtId="169" fontId="3" fillId="0" borderId="2" xfId="17" applyNumberFormat="1" applyFont="1" applyFill="1" applyBorder="1" applyAlignment="1">
      <alignment horizontal="center" wrapText="1"/>
    </xf>
    <xf numFmtId="168" fontId="7" fillId="0" borderId="0" xfId="17" applyNumberFormat="1" applyFont="1" applyFill="1" applyBorder="1" applyAlignment="1">
      <alignment horizontal="center" vertical="center" wrapText="1"/>
    </xf>
    <xf numFmtId="168" fontId="3" fillId="0" borderId="3" xfId="17" applyNumberFormat="1" applyFont="1" applyFill="1" applyBorder="1" applyAlignment="1">
      <alignment horizontal="center"/>
    </xf>
    <xf numFmtId="169" fontId="3" fillId="0" borderId="3" xfId="17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 wrapText="1"/>
    </xf>
    <xf numFmtId="168" fontId="7" fillId="0" borderId="1" xfId="17" applyNumberFormat="1" applyFont="1" applyFill="1" applyBorder="1" applyAlignment="1">
      <alignment horizontal="center" wrapText="1"/>
    </xf>
    <xf numFmtId="168" fontId="7" fillId="0" borderId="0" xfId="17" applyNumberFormat="1" applyFont="1" applyFill="1" applyBorder="1" applyAlignment="1">
      <alignment horizontal="center" wrapText="1"/>
    </xf>
    <xf numFmtId="168" fontId="3" fillId="0" borderId="0" xfId="17" applyNumberFormat="1" applyFont="1" applyBorder="1" applyAlignment="1">
      <alignment horizontal="center" vertical="center" wrapText="1"/>
    </xf>
    <xf numFmtId="168" fontId="3" fillId="0" borderId="2" xfId="17" applyNumberFormat="1" applyFont="1" applyBorder="1" applyAlignment="1">
      <alignment horizontal="center" vertical="center" wrapText="1"/>
    </xf>
    <xf numFmtId="168" fontId="3" fillId="0" borderId="1" xfId="17" applyNumberFormat="1" applyFont="1" applyBorder="1" applyAlignment="1">
      <alignment horizontal="center" vertical="center" wrapText="1"/>
    </xf>
    <xf numFmtId="168" fontId="3" fillId="0" borderId="3" xfId="17" applyNumberFormat="1" applyFont="1" applyBorder="1" applyAlignment="1">
      <alignment horizontal="center"/>
    </xf>
    <xf numFmtId="0" fontId="3" fillId="0" borderId="0" xfId="97" applyFont="1" applyAlignment="1">
      <alignment horizontal="center"/>
    </xf>
    <xf numFmtId="0" fontId="3" fillId="0" borderId="0" xfId="98" applyFont="1" applyAlignment="1">
      <alignment horizontal="center"/>
    </xf>
    <xf numFmtId="0" fontId="3" fillId="0" borderId="0" xfId="96" applyFont="1" applyBorder="1" applyAlignment="1">
      <alignment horizontal="center" vertical="center" wrapText="1"/>
    </xf>
    <xf numFmtId="170" fontId="3" fillId="0" borderId="1" xfId="17" applyNumberFormat="1" applyFont="1" applyBorder="1" applyAlignment="1">
      <alignment horizontal="center" vertical="center" wrapText="1"/>
    </xf>
    <xf numFmtId="170" fontId="11" fillId="0" borderId="2" xfId="96" applyNumberFormat="1" applyFont="1" applyBorder="1" applyAlignment="1">
      <alignment horizontal="center" vertical="center" wrapText="1"/>
    </xf>
    <xf numFmtId="170" fontId="3" fillId="0" borderId="3" xfId="17" applyNumberFormat="1" applyFont="1" applyBorder="1" applyAlignment="1">
      <alignment horizontal="center"/>
    </xf>
    <xf numFmtId="170" fontId="3" fillId="0" borderId="0" xfId="96" applyNumberFormat="1" applyFont="1" applyAlignment="1">
      <alignment horizontal="center"/>
    </xf>
    <xf numFmtId="0" fontId="3" fillId="0" borderId="0" xfId="96" applyFont="1" applyAlignment="1">
      <alignment horizontal="center" wrapText="1"/>
    </xf>
    <xf numFmtId="0" fontId="3" fillId="0" borderId="0" xfId="96" applyFont="1" applyAlignment="1">
      <alignment horizontal="center"/>
    </xf>
  </cellXfs>
  <cellStyles count="102">
    <cellStyle name="Euro" xfId="1"/>
    <cellStyle name="Euro 10" xfId="2"/>
    <cellStyle name="Euro 11" xfId="3"/>
    <cellStyle name="Euro 12" xfId="4"/>
    <cellStyle name="Euro 13" xfId="5"/>
    <cellStyle name="Euro 14" xfId="6"/>
    <cellStyle name="Euro 15" xfId="7"/>
    <cellStyle name="Euro 16" xfId="8"/>
    <cellStyle name="Euro 2" xfId="9"/>
    <cellStyle name="Euro 3" xfId="10"/>
    <cellStyle name="Euro 4" xfId="11"/>
    <cellStyle name="Euro 5" xfId="12"/>
    <cellStyle name="Euro 6" xfId="13"/>
    <cellStyle name="Euro 7" xfId="14"/>
    <cellStyle name="Euro 8" xfId="15"/>
    <cellStyle name="Euro 9" xfId="16"/>
    <cellStyle name="Millares" xfId="17" builtinId="3"/>
    <cellStyle name="Millares [0]" xfId="18" builtinId="6"/>
    <cellStyle name="Millares 10" xfId="19"/>
    <cellStyle name="Millares 2" xfId="20"/>
    <cellStyle name="Millares 2 10" xfId="21"/>
    <cellStyle name="Millares 2 11" xfId="22"/>
    <cellStyle name="Millares 2 12" xfId="23"/>
    <cellStyle name="Millares 2 13" xfId="24"/>
    <cellStyle name="Millares 2 14" xfId="25"/>
    <cellStyle name="Millares 2 15" xfId="26"/>
    <cellStyle name="Millares 2 16" xfId="27"/>
    <cellStyle name="Millares 2 2" xfId="28"/>
    <cellStyle name="Millares 2 3" xfId="29"/>
    <cellStyle name="Millares 2 4" xfId="30"/>
    <cellStyle name="Millares 2 5" xfId="31"/>
    <cellStyle name="Millares 2 6" xfId="32"/>
    <cellStyle name="Millares 2 7" xfId="33"/>
    <cellStyle name="Millares 2 8" xfId="34"/>
    <cellStyle name="Millares 2 9" xfId="35"/>
    <cellStyle name="Millares 3" xfId="36"/>
    <cellStyle name="Millares 3 10" xfId="37"/>
    <cellStyle name="Millares 3 11" xfId="38"/>
    <cellStyle name="Millares 3 12" xfId="39"/>
    <cellStyle name="Millares 3 13" xfId="40"/>
    <cellStyle name="Millares 3 14" xfId="41"/>
    <cellStyle name="Millares 3 15" xfId="42"/>
    <cellStyle name="Millares 3 16" xfId="43"/>
    <cellStyle name="Millares 3 2" xfId="44"/>
    <cellStyle name="Millares 3 3" xfId="45"/>
    <cellStyle name="Millares 3 4" xfId="46"/>
    <cellStyle name="Millares 3 5" xfId="47"/>
    <cellStyle name="Millares 3 6" xfId="48"/>
    <cellStyle name="Millares 3 7" xfId="49"/>
    <cellStyle name="Millares 3 8" xfId="50"/>
    <cellStyle name="Millares 3 9" xfId="51"/>
    <cellStyle name="Millares 4 10" xfId="52"/>
    <cellStyle name="Millares 4 11" xfId="53"/>
    <cellStyle name="Millares 4 12" xfId="54"/>
    <cellStyle name="Millares 4 13" xfId="55"/>
    <cellStyle name="Millares 4 14" xfId="56"/>
    <cellStyle name="Millares 4 15" xfId="57"/>
    <cellStyle name="Millares 4 16" xfId="58"/>
    <cellStyle name="Millares 4 2" xfId="59"/>
    <cellStyle name="Millares 4 3" xfId="60"/>
    <cellStyle name="Millares 4 4" xfId="61"/>
    <cellStyle name="Millares 4 5" xfId="62"/>
    <cellStyle name="Millares 4 6" xfId="63"/>
    <cellStyle name="Millares 4 7" xfId="64"/>
    <cellStyle name="Millares 4 8" xfId="65"/>
    <cellStyle name="Millares 4 9" xfId="66"/>
    <cellStyle name="Millares 5" xfId="67"/>
    <cellStyle name="Millares 6" xfId="68"/>
    <cellStyle name="Millares 7" xfId="69"/>
    <cellStyle name="Millares 9" xfId="70"/>
    <cellStyle name="Millares_05. Mercado Laboral" xfId="71"/>
    <cellStyle name="Millares_05. Mercado Laboral 12" xfId="72"/>
    <cellStyle name="Millares_05. Mercado Laboral 13" xfId="73"/>
    <cellStyle name="Millares_05. Mercado Laboral 15" xfId="74"/>
    <cellStyle name="Millares_05. Mercado Laboral 16" xfId="75"/>
    <cellStyle name="Millares_cruces de mercado laboral" xfId="76"/>
    <cellStyle name="Normal" xfId="0" builtinId="0"/>
    <cellStyle name="Normal 2" xfId="77"/>
    <cellStyle name="Normal 2 10" xfId="78"/>
    <cellStyle name="Normal 2 11" xfId="79"/>
    <cellStyle name="Normal 2 12" xfId="80"/>
    <cellStyle name="Normal 2 13" xfId="81"/>
    <cellStyle name="Normal 2 14" xfId="82"/>
    <cellStyle name="Normal 2 15" xfId="83"/>
    <cellStyle name="Normal 2 16" xfId="84"/>
    <cellStyle name="Normal 2 2" xfId="85"/>
    <cellStyle name="Normal 2 3" xfId="86"/>
    <cellStyle name="Normal 2 4" xfId="87"/>
    <cellStyle name="Normal 2 5" xfId="88"/>
    <cellStyle name="Normal 2 6" xfId="89"/>
    <cellStyle name="Normal 2 7" xfId="90"/>
    <cellStyle name="Normal 2 8" xfId="91"/>
    <cellStyle name="Normal 2 9" xfId="92"/>
    <cellStyle name="Normal 3" xfId="100"/>
    <cellStyle name="Normal_05. Mercado Laboral" xfId="93"/>
    <cellStyle name="Normal_05. Mercado Laboral 14" xfId="94"/>
    <cellStyle name="Normal_05. Mercado Laboral 8" xfId="95"/>
    <cellStyle name="Normal_Hoja1" xfId="101"/>
    <cellStyle name="Normal_Mercado Laboral" xfId="96"/>
    <cellStyle name="Normal_Mercado Laboral 15" xfId="97"/>
    <cellStyle name="Normal_Mercado Laboral 16" xfId="98"/>
    <cellStyle name="Normal_Mercado Laboral 17" xfId="9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257175</xdr:colOff>
      <xdr:row>12</xdr:row>
      <xdr:rowOff>76200</xdr:rowOff>
    </xdr:to>
    <xdr:sp macro="" textlink="">
      <xdr:nvSpPr>
        <xdr:cNvPr id="1026" name="Rectangle 2"/>
        <xdr:cNvSpPr>
          <a:spLocks noChangeArrowheads="1"/>
        </xdr:cNvSpPr>
      </xdr:nvSpPr>
      <xdr:spPr bwMode="auto">
        <a:xfrm>
          <a:off x="0" y="0"/>
          <a:ext cx="6391275" cy="1790700"/>
        </a:xfrm>
        <a:prstGeom prst="rect">
          <a:avLst/>
        </a:prstGeom>
        <a:solidFill>
          <a:srgbClr val="FFFFFF"/>
        </a:solidFill>
        <a:ln w="3175">
          <a:solidFill>
            <a:srgbClr val="000000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</xdr:spPr>
      <xdr:txBody>
        <a:bodyPr vertOverflow="clip" wrap="square" lIns="82296" tIns="82296" rIns="82296" bIns="0" anchor="t" upright="1"/>
        <a:lstStyle/>
        <a:p>
          <a:pPr algn="ctr" rtl="0">
            <a:defRPr sz="1000"/>
          </a:pPr>
          <a:r>
            <a:rPr lang="en-US" sz="4800" b="0" i="0" strike="noStrike">
              <a:solidFill>
                <a:srgbClr val="000000"/>
              </a:solidFill>
              <a:latin typeface="Times New Roman"/>
              <a:cs typeface="Times New Roman"/>
            </a:rPr>
            <a:t>Cuadros de Mercado</a:t>
          </a:r>
        </a:p>
        <a:p>
          <a:pPr algn="ctr" rtl="0">
            <a:defRPr sz="1000"/>
          </a:pPr>
          <a:r>
            <a:rPr lang="en-US" sz="4800" b="0" i="0" strike="noStrike">
              <a:solidFill>
                <a:srgbClr val="000000"/>
              </a:solidFill>
              <a:latin typeface="Times New Roman"/>
              <a:cs typeface="Times New Roman"/>
            </a:rPr>
            <a:t>Laboral</a:t>
          </a:r>
        </a:p>
        <a:p>
          <a:pPr algn="ctr" rtl="0">
            <a:defRPr sz="1000"/>
          </a:pPr>
          <a:endParaRPr lang="en-US" sz="48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en-US" sz="48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Vinculos/8.%20Mercado%20Laboral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1.%20Cuadro%20Resumen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Vinculos/parche%20urbano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Vinculos/C5Y6ML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MercLab"/>
    </sheetNames>
    <sheetDataSet>
      <sheetData sheetId="0" refreshError="1">
        <row r="7">
          <cell r="C7">
            <v>6748693.4576632427</v>
          </cell>
          <cell r="D7">
            <v>3169731.3555271723</v>
          </cell>
          <cell r="E7">
            <v>3578962.102138713</v>
          </cell>
          <cell r="F7">
            <v>3935335.3738056868</v>
          </cell>
          <cell r="G7">
            <v>2358246.7988586593</v>
          </cell>
          <cell r="H7">
            <v>1577088.5749461234</v>
          </cell>
        </row>
        <row r="8">
          <cell r="C8">
            <v>887883.23561194493</v>
          </cell>
          <cell r="D8">
            <v>393979.95161805913</v>
          </cell>
          <cell r="E8">
            <v>493903.28399388172</v>
          </cell>
          <cell r="F8">
            <v>496872.85122298548</v>
          </cell>
          <cell r="G8">
            <v>263093.236964504</v>
          </cell>
          <cell r="H8">
            <v>233779.61425849202</v>
          </cell>
        </row>
        <row r="9">
          <cell r="C9">
            <v>572739.64389545203</v>
          </cell>
          <cell r="D9">
            <v>262414.62979479646</v>
          </cell>
          <cell r="E9">
            <v>310325.01410067768</v>
          </cell>
          <cell r="F9">
            <v>348184.54664089769</v>
          </cell>
          <cell r="G9">
            <v>182007.81566949643</v>
          </cell>
          <cell r="H9">
            <v>166176.73097140741</v>
          </cell>
        </row>
        <row r="10">
          <cell r="C10">
            <v>2255870.6997759738</v>
          </cell>
          <cell r="D10">
            <v>1006396.6138955693</v>
          </cell>
          <cell r="E10">
            <v>1249474.0858803482</v>
          </cell>
          <cell r="F10">
            <v>1276668.9601407163</v>
          </cell>
          <cell r="G10">
            <v>689818.47490299353</v>
          </cell>
          <cell r="H10">
            <v>586850.48523772275</v>
          </cell>
        </row>
        <row r="11">
          <cell r="C11">
            <v>3032199.8783817845</v>
          </cell>
          <cell r="D11">
            <v>1506940.1602183974</v>
          </cell>
          <cell r="E11">
            <v>1525259.7181632451</v>
          </cell>
          <cell r="F11">
            <v>1813609.0158003515</v>
          </cell>
          <cell r="G11">
            <v>1223327.2713218604</v>
          </cell>
          <cell r="H11">
            <v>590281.7444786597</v>
          </cell>
        </row>
        <row r="13">
          <cell r="C13">
            <v>1430686.3010378124</v>
          </cell>
          <cell r="D13">
            <v>680555.41230089613</v>
          </cell>
          <cell r="E13">
            <v>750130.88873701252</v>
          </cell>
          <cell r="F13">
            <v>750267.10147868202</v>
          </cell>
          <cell r="G13">
            <v>523030.50504707958</v>
          </cell>
          <cell r="H13">
            <v>227236.59643159632</v>
          </cell>
        </row>
        <row r="14">
          <cell r="C14">
            <v>1429097.9069960758</v>
          </cell>
          <cell r="D14">
            <v>678390.53890943027</v>
          </cell>
          <cell r="E14">
            <v>750707.36808675341</v>
          </cell>
          <cell r="F14">
            <v>797012.77266522683</v>
          </cell>
          <cell r="G14">
            <v>497824.73855441064</v>
          </cell>
          <cell r="H14">
            <v>299188.03411081451</v>
          </cell>
        </row>
        <row r="15">
          <cell r="C15">
            <v>1332788.1693889347</v>
          </cell>
          <cell r="D15">
            <v>619657.25749772729</v>
          </cell>
          <cell r="E15">
            <v>713130.91189130663</v>
          </cell>
          <cell r="F15">
            <v>775379.81965429918</v>
          </cell>
          <cell r="G15">
            <v>464088.86698594614</v>
          </cell>
          <cell r="H15">
            <v>311290.95266835653</v>
          </cell>
        </row>
        <row r="16">
          <cell r="C16">
            <v>1332828.4617770074</v>
          </cell>
          <cell r="D16">
            <v>620139.52945713163</v>
          </cell>
          <cell r="E16">
            <v>712688.93231995672</v>
          </cell>
          <cell r="F16">
            <v>816635.08490558877</v>
          </cell>
          <cell r="G16">
            <v>453178.90045773558</v>
          </cell>
          <cell r="H16">
            <v>363456.18444785726</v>
          </cell>
        </row>
        <row r="17">
          <cell r="C17">
            <v>1192414.212860456</v>
          </cell>
          <cell r="D17">
            <v>558295.4930955274</v>
          </cell>
          <cell r="E17">
            <v>634118.71976498573</v>
          </cell>
          <cell r="F17">
            <v>784437.05695427442</v>
          </cell>
          <cell r="G17">
            <v>413196.36252067704</v>
          </cell>
          <cell r="H17">
            <v>371240.69443360879</v>
          </cell>
        </row>
        <row r="18">
          <cell r="C18">
            <v>30878.405604526175</v>
          </cell>
          <cell r="D18">
            <v>12693.124266248176</v>
          </cell>
          <cell r="E18">
            <v>18185.281338277982</v>
          </cell>
          <cell r="F18">
            <v>11603.538147090518</v>
          </cell>
          <cell r="G18">
            <v>6927.4252930519006</v>
          </cell>
          <cell r="H18">
            <v>4676.1128540386198</v>
          </cell>
        </row>
        <row r="20">
          <cell r="C20">
            <v>650117.88832283742</v>
          </cell>
          <cell r="D20">
            <v>302679.63744749443</v>
          </cell>
          <cell r="E20">
            <v>347438.25087533396</v>
          </cell>
          <cell r="F20">
            <v>366119.76290233096</v>
          </cell>
          <cell r="G20">
            <v>241443.08496732757</v>
          </cell>
          <cell r="H20">
            <v>124676.67793500164</v>
          </cell>
        </row>
        <row r="21">
          <cell r="C21">
            <v>3548814.1758403359</v>
          </cell>
          <cell r="D21">
            <v>1746827.8848858618</v>
          </cell>
          <cell r="E21">
            <v>1801986.2909537947</v>
          </cell>
          <cell r="F21">
            <v>2035428.3318879004</v>
          </cell>
          <cell r="G21">
            <v>1331601.7527191541</v>
          </cell>
          <cell r="H21">
            <v>703826.5791689473</v>
          </cell>
        </row>
        <row r="22">
          <cell r="C22">
            <v>1964496.1182828669</v>
          </cell>
          <cell r="D22">
            <v>862583.31169956247</v>
          </cell>
          <cell r="E22">
            <v>1101912.8065833822</v>
          </cell>
          <cell r="F22">
            <v>1130542.3273406888</v>
          </cell>
          <cell r="G22">
            <v>597475.64935144538</v>
          </cell>
          <cell r="H22">
            <v>533066.67798928113</v>
          </cell>
        </row>
        <row r="23">
          <cell r="C23">
            <v>563760.34040555323</v>
          </cell>
          <cell r="D23">
            <v>241733.62982882292</v>
          </cell>
          <cell r="E23">
            <v>322026.71057673189</v>
          </cell>
          <cell r="F23">
            <v>388368.06307824142</v>
          </cell>
          <cell r="G23">
            <v>175795.41309267652</v>
          </cell>
          <cell r="H23">
            <v>212572.64998556464</v>
          </cell>
        </row>
        <row r="24">
          <cell r="C24">
            <v>21504.934813807165</v>
          </cell>
          <cell r="D24">
            <v>15906.891664999241</v>
          </cell>
          <cell r="E24">
            <v>5598.0431488079194</v>
          </cell>
          <cell r="F24">
            <v>14876.888595701164</v>
          </cell>
          <cell r="G24">
            <v>11930.898728217042</v>
          </cell>
          <cell r="H24">
            <v>2945.9898674841197</v>
          </cell>
        </row>
        <row r="26">
          <cell r="C26">
            <v>364755.54827131075</v>
          </cell>
          <cell r="D26">
            <v>185519.47321776609</v>
          </cell>
          <cell r="E26">
            <v>179236.07505354096</v>
          </cell>
          <cell r="F26">
            <v>25683.493110826035</v>
          </cell>
          <cell r="G26">
            <v>17542.370881621388</v>
          </cell>
          <cell r="H26">
            <v>8141.1222292046214</v>
          </cell>
        </row>
        <row r="27">
          <cell r="C27">
            <v>604744.3008680956</v>
          </cell>
          <cell r="D27">
            <v>310166.93774469127</v>
          </cell>
          <cell r="E27">
            <v>294577.36312339583</v>
          </cell>
          <cell r="F27">
            <v>139896.40138259219</v>
          </cell>
          <cell r="G27">
            <v>101560.67642658303</v>
          </cell>
          <cell r="H27">
            <v>38335.724956009297</v>
          </cell>
        </row>
        <row r="28">
          <cell r="C28">
            <v>867163.07296186115</v>
          </cell>
          <cell r="D28">
            <v>452981.14455042296</v>
          </cell>
          <cell r="E28">
            <v>414181.9284114404</v>
          </cell>
          <cell r="F28">
            <v>398658.64442261303</v>
          </cell>
          <cell r="G28">
            <v>268286.60559573525</v>
          </cell>
          <cell r="H28">
            <v>130372.03882687274</v>
          </cell>
        </row>
        <row r="29">
          <cell r="C29">
            <v>1031396.605759724</v>
          </cell>
          <cell r="D29">
            <v>485812.81935053854</v>
          </cell>
          <cell r="E29">
            <v>545583.78640919121</v>
          </cell>
          <cell r="F29">
            <v>675742.07196724485</v>
          </cell>
          <cell r="G29">
            <v>412646.43355989124</v>
          </cell>
          <cell r="H29">
            <v>263095.6384073529</v>
          </cell>
        </row>
        <row r="30">
          <cell r="C30">
            <v>633036.34212793992</v>
          </cell>
          <cell r="D30">
            <v>291692.7097947406</v>
          </cell>
          <cell r="E30">
            <v>341343.63233319612</v>
          </cell>
          <cell r="F30">
            <v>463179.20743493765</v>
          </cell>
          <cell r="G30">
            <v>271482.45473035611</v>
          </cell>
          <cell r="H30">
            <v>191696.75270457522</v>
          </cell>
        </row>
        <row r="31">
          <cell r="C31">
            <v>553140.00752060197</v>
          </cell>
          <cell r="D31">
            <v>234949.92656429546</v>
          </cell>
          <cell r="E31">
            <v>318190.08095630154</v>
          </cell>
          <cell r="F31">
            <v>406424.21081807814</v>
          </cell>
          <cell r="G31">
            <v>223419.44170600467</v>
          </cell>
          <cell r="H31">
            <v>183004.76911206875</v>
          </cell>
        </row>
        <row r="32">
          <cell r="C32">
            <v>533516.51277050236</v>
          </cell>
          <cell r="D32">
            <v>225544.90524173019</v>
          </cell>
          <cell r="E32">
            <v>307971.60752876598</v>
          </cell>
          <cell r="F32">
            <v>407865.40358822345</v>
          </cell>
          <cell r="G32">
            <v>218431.42234969468</v>
          </cell>
          <cell r="H32">
            <v>189433.98123852402</v>
          </cell>
        </row>
        <row r="33">
          <cell r="C33">
            <v>421600.13037125219</v>
          </cell>
          <cell r="D33">
            <v>192474.44115886101</v>
          </cell>
          <cell r="E33">
            <v>229125.68921238565</v>
          </cell>
          <cell r="F33">
            <v>329769.27559203538</v>
          </cell>
          <cell r="G33">
            <v>186719.03165855294</v>
          </cell>
          <cell r="H33">
            <v>143050.24393348076</v>
          </cell>
        </row>
        <row r="34">
          <cell r="C34">
            <v>370812.35313391936</v>
          </cell>
          <cell r="D34">
            <v>169329.80086348043</v>
          </cell>
          <cell r="E34">
            <v>201482.55227043529</v>
          </cell>
          <cell r="F34">
            <v>284335.60671520204</v>
          </cell>
          <cell r="G34">
            <v>161093.80160409337</v>
          </cell>
          <cell r="H34">
            <v>123241.80511111084</v>
          </cell>
        </row>
        <row r="35">
          <cell r="C35">
            <v>330376.81606049923</v>
          </cell>
          <cell r="D35">
            <v>145879.11048832964</v>
          </cell>
          <cell r="E35">
            <v>184497.70557216922</v>
          </cell>
          <cell r="F35">
            <v>243227.55124738486</v>
          </cell>
          <cell r="G35">
            <v>136099.39963183811</v>
          </cell>
          <cell r="H35">
            <v>107128.15161554955</v>
          </cell>
        </row>
        <row r="36">
          <cell r="C36">
            <v>277114.59547837061</v>
          </cell>
          <cell r="D36">
            <v>124292.2846888176</v>
          </cell>
          <cell r="E36">
            <v>152822.31078955537</v>
          </cell>
          <cell r="F36">
            <v>185597.26644508945</v>
          </cell>
          <cell r="G36">
            <v>110135.33322844205</v>
          </cell>
          <cell r="H36">
            <v>75461.933216649093</v>
          </cell>
        </row>
        <row r="37">
          <cell r="C37">
            <v>239882.19117998562</v>
          </cell>
          <cell r="D37">
            <v>109570.82293154568</v>
          </cell>
          <cell r="E37">
            <v>130311.36824844287</v>
          </cell>
          <cell r="F37">
            <v>148823.85496877326</v>
          </cell>
          <cell r="G37">
            <v>91601.330834833541</v>
          </cell>
          <cell r="H37">
            <v>57222.524133940256</v>
          </cell>
        </row>
        <row r="38">
          <cell r="C38">
            <v>521154.9811611895</v>
          </cell>
          <cell r="D38">
            <v>241516.97893172182</v>
          </cell>
          <cell r="E38">
            <v>279638.00222946034</v>
          </cell>
          <cell r="F38">
            <v>209500.76545615945</v>
          </cell>
          <cell r="G38">
            <v>147708.99600802592</v>
          </cell>
          <cell r="H38">
            <v>61791.769448135652</v>
          </cell>
        </row>
        <row r="48">
          <cell r="C48">
            <v>8570153.5368769262</v>
          </cell>
          <cell r="D48">
            <v>6.7354405463312172</v>
          </cell>
          <cell r="E48">
            <v>6748693.4576632427</v>
          </cell>
          <cell r="F48">
            <v>7.3559641599780221</v>
          </cell>
          <cell r="G48">
            <v>3935335.3738056868</v>
          </cell>
          <cell r="H48">
            <v>7.6757380973076099</v>
          </cell>
          <cell r="I48">
            <v>3647637.0321056452</v>
          </cell>
          <cell r="J48">
            <v>7.552405749640636</v>
          </cell>
          <cell r="K48">
            <v>287698.3416999238</v>
          </cell>
          <cell r="L48">
            <v>9.1454203634263731</v>
          </cell>
          <cell r="M48">
            <v>2.9382173141340875</v>
          </cell>
        </row>
        <row r="49">
          <cell r="C49">
            <v>1083318.9642455066</v>
          </cell>
          <cell r="D49">
            <v>8.9762702926663867</v>
          </cell>
          <cell r="E49">
            <v>887883.23561194493</v>
          </cell>
          <cell r="F49">
            <v>9.6085067319461572</v>
          </cell>
          <cell r="G49">
            <v>496872.85122298548</v>
          </cell>
          <cell r="H49">
            <v>10.218108491080182</v>
          </cell>
          <cell r="I49">
            <v>441909.80864921509</v>
          </cell>
          <cell r="J49">
            <v>10.113778577563258</v>
          </cell>
          <cell r="K49">
            <v>54963.042573772145</v>
          </cell>
          <cell r="L49">
            <v>11.04850260416667</v>
          </cell>
          <cell r="M49">
            <v>3.7838166319881594</v>
          </cell>
        </row>
        <row r="50">
          <cell r="C50">
            <v>700321.89862045145</v>
          </cell>
          <cell r="D50">
            <v>8.1767565030839204</v>
          </cell>
          <cell r="E50">
            <v>572739.64389545203</v>
          </cell>
          <cell r="F50">
            <v>8.8312683284457165</v>
          </cell>
          <cell r="G50">
            <v>348184.54664089769</v>
          </cell>
          <cell r="H50">
            <v>9.3515239127816088</v>
          </cell>
          <cell r="I50">
            <v>323534.13746859285</v>
          </cell>
          <cell r="J50">
            <v>9.2632229523128089</v>
          </cell>
          <cell r="K50">
            <v>24650.409172306387</v>
          </cell>
          <cell r="L50">
            <v>10.45410235580828</v>
          </cell>
          <cell r="M50">
            <v>3.0194662560944323</v>
          </cell>
        </row>
        <row r="51">
          <cell r="C51">
            <v>2834115.6837065574</v>
          </cell>
          <cell r="D51">
            <v>7.2567199755198137</v>
          </cell>
          <cell r="E51">
            <v>2255870.6997759738</v>
          </cell>
          <cell r="F51">
            <v>7.8763449465578406</v>
          </cell>
          <cell r="G51">
            <v>1276668.9601407163</v>
          </cell>
          <cell r="H51">
            <v>8.4085642002686054</v>
          </cell>
          <cell r="I51">
            <v>1169491.352952946</v>
          </cell>
          <cell r="J51">
            <v>8.295611693023897</v>
          </cell>
          <cell r="K51">
            <v>107177.60718777069</v>
          </cell>
          <cell r="L51">
            <v>9.5858009275775977</v>
          </cell>
          <cell r="M51">
            <v>2.9318769325020608</v>
          </cell>
        </row>
        <row r="52">
          <cell r="C52">
            <v>3952396.990307427</v>
          </cell>
          <cell r="D52">
            <v>5.3315148933016987</v>
          </cell>
          <cell r="E52">
            <v>3032199.8783817845</v>
          </cell>
          <cell r="F52">
            <v>5.8856274771601544</v>
          </cell>
          <cell r="G52">
            <v>1813609.0158003515</v>
          </cell>
          <cell r="H52">
            <v>5.9755623291990601</v>
          </cell>
          <cell r="I52">
            <v>1712701.7330343057</v>
          </cell>
          <cell r="J52">
            <v>5.896737408932534</v>
          </cell>
          <cell r="K52">
            <v>100907.28276607675</v>
          </cell>
          <cell r="L52">
            <v>7.214348462664713</v>
          </cell>
          <cell r="M52">
            <v>2.0178574378297847</v>
          </cell>
        </row>
        <row r="54">
          <cell r="C54">
            <v>1781930.7623400569</v>
          </cell>
          <cell r="D54">
            <v>0</v>
          </cell>
          <cell r="E54">
            <v>650117.88832283742</v>
          </cell>
          <cell r="F54">
            <v>0</v>
          </cell>
          <cell r="G54">
            <v>366119.76290233096</v>
          </cell>
          <cell r="H54">
            <v>0</v>
          </cell>
          <cell r="I54">
            <v>354564.92453675932</v>
          </cell>
          <cell r="J54">
            <v>0</v>
          </cell>
          <cell r="K54">
            <v>11554.838365571704</v>
          </cell>
          <cell r="L54">
            <v>0</v>
          </cell>
          <cell r="M54">
            <v>2.3996264711986028</v>
          </cell>
        </row>
        <row r="55">
          <cell r="C55">
            <v>4238461.3810377549</v>
          </cell>
          <cell r="D55">
            <v>4.1885921115213609</v>
          </cell>
          <cell r="E55">
            <v>3548814.1758403359</v>
          </cell>
          <cell r="F55">
            <v>4.7562574852428812</v>
          </cell>
          <cell r="G55">
            <v>2035428.3318879004</v>
          </cell>
          <cell r="H55">
            <v>4.7743409009728381</v>
          </cell>
          <cell r="I55">
            <v>1927868.5716296944</v>
          </cell>
          <cell r="J55">
            <v>4.7460406738688734</v>
          </cell>
          <cell r="K55">
            <v>107559.76025823048</v>
          </cell>
          <cell r="L55">
            <v>5.2815856017113916</v>
          </cell>
          <cell r="M55">
            <v>2.0242935141485825</v>
          </cell>
        </row>
        <row r="56">
          <cell r="C56">
            <v>1964496.1182828669</v>
          </cell>
          <cell r="D56">
            <v>9.8728118469266519</v>
          </cell>
          <cell r="E56">
            <v>1964496.1182828669</v>
          </cell>
          <cell r="F56">
            <v>9.8728118469266519</v>
          </cell>
          <cell r="G56">
            <v>1130542.3273406888</v>
          </cell>
          <cell r="H56">
            <v>10.316593271451811</v>
          </cell>
          <cell r="I56">
            <v>1001493.4133097666</v>
          </cell>
          <cell r="J56">
            <v>10.26639175806619</v>
          </cell>
          <cell r="K56">
            <v>129048.91403095187</v>
          </cell>
          <cell r="L56">
            <v>10.70618574010129</v>
          </cell>
          <cell r="M56">
            <v>3.3443388235786204</v>
          </cell>
        </row>
        <row r="57">
          <cell r="C57">
            <v>563760.34040555323</v>
          </cell>
          <cell r="D57">
            <v>14.950571446340458</v>
          </cell>
          <cell r="E57">
            <v>563760.34040555323</v>
          </cell>
          <cell r="F57">
            <v>14.950571446340458</v>
          </cell>
          <cell r="G57">
            <v>388368.06307824142</v>
          </cell>
          <cell r="H57">
            <v>15.194346804701468</v>
          </cell>
          <cell r="I57">
            <v>349797.25361871265</v>
          </cell>
          <cell r="J57">
            <v>15.249046849578066</v>
          </cell>
          <cell r="K57">
            <v>38570.809459529046</v>
          </cell>
          <cell r="L57">
            <v>14.698274107789757</v>
          </cell>
          <cell r="M57">
            <v>3.5970300704375444</v>
          </cell>
        </row>
        <row r="58">
          <cell r="C58">
            <v>21504.934813807165</v>
          </cell>
          <cell r="D58">
            <v>0</v>
          </cell>
          <cell r="E58">
            <v>21504.934813807165</v>
          </cell>
          <cell r="F58">
            <v>0</v>
          </cell>
          <cell r="G58">
            <v>14876.888595701164</v>
          </cell>
          <cell r="H58">
            <v>0</v>
          </cell>
          <cell r="I58">
            <v>13912.869010058303</v>
          </cell>
          <cell r="J58">
            <v>0</v>
          </cell>
          <cell r="K58">
            <v>964.01958564285997</v>
          </cell>
          <cell r="L58">
            <v>0</v>
          </cell>
          <cell r="M58">
            <v>0.50802200024046718</v>
          </cell>
        </row>
        <row r="60">
          <cell r="C60">
            <v>364755.54827131075</v>
          </cell>
          <cell r="D60">
            <v>3.798298081297264</v>
          </cell>
          <cell r="E60">
            <v>364755.54827131075</v>
          </cell>
          <cell r="F60">
            <v>3.798298081297264</v>
          </cell>
          <cell r="G60">
            <v>25683.493110826035</v>
          </cell>
          <cell r="H60">
            <v>3.5872601064271121</v>
          </cell>
          <cell r="I60">
            <v>25356.844232165953</v>
          </cell>
          <cell r="J60">
            <v>3.581847738794611</v>
          </cell>
          <cell r="K60">
            <v>326.64887866008002</v>
          </cell>
          <cell r="L60">
            <v>4</v>
          </cell>
          <cell r="M60">
            <v>0</v>
          </cell>
        </row>
        <row r="61">
          <cell r="C61">
            <v>604744.3008680956</v>
          </cell>
          <cell r="D61">
            <v>5.7886817745508692</v>
          </cell>
          <cell r="E61">
            <v>604744.3008680956</v>
          </cell>
          <cell r="F61">
            <v>5.7886817745508692</v>
          </cell>
          <cell r="G61">
            <v>139896.40138259219</v>
          </cell>
          <cell r="H61">
            <v>5.4165695509475729</v>
          </cell>
          <cell r="I61">
            <v>129812.45883155659</v>
          </cell>
          <cell r="J61">
            <v>5.4389159829673348</v>
          </cell>
          <cell r="K61">
            <v>10083.942551035721</v>
          </cell>
          <cell r="L61">
            <v>5.1429807090049859</v>
          </cell>
          <cell r="M61">
            <v>0.43634317588900928</v>
          </cell>
        </row>
        <row r="62">
          <cell r="C62">
            <v>867163.07296186115</v>
          </cell>
          <cell r="D62">
            <v>7.7279299081652537</v>
          </cell>
          <cell r="E62">
            <v>867163.07296186115</v>
          </cell>
          <cell r="F62">
            <v>7.7279299081652537</v>
          </cell>
          <cell r="G62">
            <v>398658.64442261303</v>
          </cell>
          <cell r="H62">
            <v>7.0634300805511465</v>
          </cell>
          <cell r="I62">
            <v>350729.84865717078</v>
          </cell>
          <cell r="J62">
            <v>6.9191546507703112</v>
          </cell>
          <cell r="K62">
            <v>47928.795765439303</v>
          </cell>
          <cell r="L62">
            <v>8.111580802653565</v>
          </cell>
          <cell r="M62">
            <v>1.5930934879237308</v>
          </cell>
        </row>
        <row r="63">
          <cell r="C63">
            <v>1031396.605759724</v>
          </cell>
          <cell r="D63">
            <v>9.1120146072121049</v>
          </cell>
          <cell r="E63">
            <v>1031396.605759724</v>
          </cell>
          <cell r="F63">
            <v>9.1120146072121049</v>
          </cell>
          <cell r="G63">
            <v>675742.07196724485</v>
          </cell>
          <cell r="H63">
            <v>8.9691283205291157</v>
          </cell>
          <cell r="I63">
            <v>571390.11780705163</v>
          </cell>
          <cell r="J63">
            <v>8.6929340546220235</v>
          </cell>
          <cell r="K63">
            <v>104351.9541601955</v>
          </cell>
          <cell r="L63">
            <v>10.471949745050066</v>
          </cell>
          <cell r="M63">
            <v>3.2346168687710826</v>
          </cell>
        </row>
        <row r="64">
          <cell r="C64">
            <v>633036.34212793992</v>
          </cell>
          <cell r="D64">
            <v>8.9220656125484723</v>
          </cell>
          <cell r="E64">
            <v>633036.34212793992</v>
          </cell>
          <cell r="F64">
            <v>8.9220656125484723</v>
          </cell>
          <cell r="G64">
            <v>463179.20743493765</v>
          </cell>
          <cell r="H64">
            <v>9.0190215999414587</v>
          </cell>
          <cell r="I64">
            <v>425510.96390667558</v>
          </cell>
          <cell r="J64">
            <v>8.942795128963251</v>
          </cell>
          <cell r="K64">
            <v>37668.243528262326</v>
          </cell>
          <cell r="L64">
            <v>9.8546710753069817</v>
          </cell>
          <cell r="M64">
            <v>3.0849795445538915</v>
          </cell>
        </row>
        <row r="65">
          <cell r="C65">
            <v>665341.69131123938</v>
          </cell>
          <cell r="D65">
            <v>7.9403233004149296</v>
          </cell>
          <cell r="E65">
            <v>665341.69131123938</v>
          </cell>
          <cell r="F65">
            <v>7.9403233004149296</v>
          </cell>
          <cell r="G65">
            <v>488555.69739938906</v>
          </cell>
          <cell r="H65">
            <v>8.1593523868399895</v>
          </cell>
          <cell r="I65">
            <v>463516.03285748471</v>
          </cell>
          <cell r="J65">
            <v>8.0808587476722451</v>
          </cell>
          <cell r="K65">
            <v>25039.664541904793</v>
          </cell>
          <cell r="L65">
            <v>9.562036588667894</v>
          </cell>
          <cell r="M65">
            <v>3.1954192797075427</v>
          </cell>
        </row>
        <row r="66">
          <cell r="C66">
            <v>842914.95935111202</v>
          </cell>
          <cell r="D66">
            <v>7.2709831714367139</v>
          </cell>
          <cell r="E66">
            <v>842914.95935111202</v>
          </cell>
          <cell r="F66">
            <v>7.2709831714367139</v>
          </cell>
          <cell r="G66">
            <v>655503.19259894674</v>
          </cell>
          <cell r="H66">
            <v>7.5269967331039842</v>
          </cell>
          <cell r="I66">
            <v>632008.85524787672</v>
          </cell>
          <cell r="J66">
            <v>7.49860602074033</v>
          </cell>
          <cell r="K66">
            <v>23494.337351070692</v>
          </cell>
          <cell r="L66">
            <v>8.288977633172351</v>
          </cell>
          <cell r="M66">
            <v>2.449174734878576</v>
          </cell>
        </row>
        <row r="67">
          <cell r="C67">
            <v>978303.76467279112</v>
          </cell>
          <cell r="D67">
            <v>6.8155000827731662</v>
          </cell>
          <cell r="E67">
            <v>978303.76467279112</v>
          </cell>
          <cell r="F67">
            <v>6.8155000827731662</v>
          </cell>
          <cell r="G67">
            <v>713160.42440768378</v>
          </cell>
          <cell r="H67">
            <v>7.0619662916254722</v>
          </cell>
          <cell r="I67">
            <v>681809.29032680776</v>
          </cell>
          <cell r="J67">
            <v>7.0393502021358021</v>
          </cell>
          <cell r="K67">
            <v>31351.134080876498</v>
          </cell>
          <cell r="L67">
            <v>7.517556115293945</v>
          </cell>
          <cell r="M67">
            <v>2.9460533739991486</v>
          </cell>
        </row>
        <row r="68">
          <cell r="C68">
            <v>761037.17234117584</v>
          </cell>
          <cell r="D68">
            <v>6.0224511763279445</v>
          </cell>
          <cell r="E68">
            <v>761037.17234117584</v>
          </cell>
          <cell r="F68">
            <v>6.0224511763279445</v>
          </cell>
          <cell r="G68">
            <v>358324.62042493484</v>
          </cell>
          <cell r="H68">
            <v>5.6876226557766731</v>
          </cell>
          <cell r="I68">
            <v>351318.03861139115</v>
          </cell>
          <cell r="J68">
            <v>5.6788519956326038</v>
          </cell>
          <cell r="K68">
            <v>7006.5818135432801</v>
          </cell>
          <cell r="L68">
            <v>6.0867050800403337</v>
          </cell>
          <cell r="M68">
            <v>3.6595679624947501</v>
          </cell>
        </row>
        <row r="70">
          <cell r="C70">
            <v>4102079.2495975979</v>
          </cell>
          <cell r="D70">
            <v>6.4605909674352695</v>
          </cell>
          <cell r="E70">
            <v>3169731.3555271723</v>
          </cell>
          <cell r="F70">
            <v>7.1010038566779183</v>
          </cell>
          <cell r="G70">
            <v>2358246.7988586593</v>
          </cell>
          <cell r="H70">
            <v>7.1582724082419631</v>
          </cell>
          <cell r="I70">
            <v>2255445.8710220074</v>
          </cell>
          <cell r="J70">
            <v>7.0681845623176773</v>
          </cell>
          <cell r="K70">
            <v>102800.92783661379</v>
          </cell>
          <cell r="L70">
            <v>9.0002626997693458</v>
          </cell>
          <cell r="M70">
            <v>2.9197151258234322</v>
          </cell>
        </row>
        <row r="71">
          <cell r="C71">
            <v>4468074.2872830518</v>
          </cell>
          <cell r="D71">
            <v>6.9823287151939812</v>
          </cell>
          <cell r="E71">
            <v>3578962.102138713</v>
          </cell>
          <cell r="F71">
            <v>7.5813037347032468</v>
          </cell>
          <cell r="G71">
            <v>1577088.5749461234</v>
          </cell>
          <cell r="H71">
            <v>8.4271869284428629</v>
          </cell>
          <cell r="I71">
            <v>1392191.1610828545</v>
          </cell>
          <cell r="J71">
            <v>8.3160621118519522</v>
          </cell>
          <cell r="K71">
            <v>184897.41386331065</v>
          </cell>
          <cell r="L71">
            <v>9.2258931482479305</v>
          </cell>
          <cell r="M71">
            <v>2.9523085092924113</v>
          </cell>
        </row>
        <row r="73">
          <cell r="C73">
            <v>1101198.0425447328</v>
          </cell>
          <cell r="D73">
            <v>5.2923262803835005</v>
          </cell>
          <cell r="E73">
            <v>1093743.7661737679</v>
          </cell>
          <cell r="F73">
            <v>5.3165883173357216</v>
          </cell>
          <cell r="G73">
            <v>1101198.0425447328</v>
          </cell>
          <cell r="H73">
            <v>5.2923262803835005</v>
          </cell>
          <cell r="I73">
            <v>1101198.0425447328</v>
          </cell>
          <cell r="J73">
            <v>5.2923262803835005</v>
          </cell>
          <cell r="K73">
            <v>0</v>
          </cell>
          <cell r="L73">
            <v>0</v>
          </cell>
          <cell r="M73">
            <v>0</v>
          </cell>
        </row>
        <row r="74">
          <cell r="C74">
            <v>541005.32532226318</v>
          </cell>
          <cell r="D74">
            <v>7.7055481865553137</v>
          </cell>
          <cell r="E74">
            <v>539178.52679600718</v>
          </cell>
          <cell r="F74">
            <v>7.727816778787151</v>
          </cell>
          <cell r="G74">
            <v>541005.32532226318</v>
          </cell>
          <cell r="H74">
            <v>7.7055481865553137</v>
          </cell>
          <cell r="I74">
            <v>541005.32532226318</v>
          </cell>
          <cell r="J74">
            <v>7.7055481865553137</v>
          </cell>
          <cell r="K74">
            <v>0</v>
          </cell>
          <cell r="L74">
            <v>0</v>
          </cell>
          <cell r="M74">
            <v>0</v>
          </cell>
        </row>
        <row r="75">
          <cell r="C75">
            <v>2004519.8781273749</v>
          </cell>
          <cell r="D75">
            <v>8.5941336729071729</v>
          </cell>
          <cell r="E75">
            <v>1997616.3713975267</v>
          </cell>
          <cell r="F75">
            <v>8.6180036117785797</v>
          </cell>
          <cell r="G75">
            <v>2004519.8781273749</v>
          </cell>
          <cell r="H75">
            <v>8.5941336729071729</v>
          </cell>
          <cell r="I75">
            <v>2004519.8781273749</v>
          </cell>
          <cell r="J75">
            <v>8.5941336729071729</v>
          </cell>
          <cell r="K75">
            <v>0</v>
          </cell>
          <cell r="L75">
            <v>0</v>
          </cell>
          <cell r="M75">
            <v>0</v>
          </cell>
        </row>
        <row r="76">
          <cell r="C76">
            <v>913.78611075035997</v>
          </cell>
          <cell r="D76">
            <v>10.570129815644272</v>
          </cell>
          <cell r="E76">
            <v>913.78611075035997</v>
          </cell>
          <cell r="F76">
            <v>10.570129815644272</v>
          </cell>
          <cell r="G76">
            <v>913.78611075035997</v>
          </cell>
          <cell r="H76">
            <v>10.570129815644272</v>
          </cell>
          <cell r="I76">
            <v>913.78611075035997</v>
          </cell>
          <cell r="J76">
            <v>10.570129815644272</v>
          </cell>
          <cell r="K76">
            <v>0</v>
          </cell>
          <cell r="L76">
            <v>0</v>
          </cell>
          <cell r="M76">
            <v>0</v>
          </cell>
        </row>
        <row r="77">
          <cell r="C77">
            <v>158771.30117603968</v>
          </cell>
          <cell r="D77">
            <v>8.7236600129625153</v>
          </cell>
          <cell r="E77">
            <v>158324.26214710218</v>
          </cell>
          <cell r="F77">
            <v>8.7236600129625153</v>
          </cell>
          <cell r="G77">
            <v>158771.30117603968</v>
          </cell>
          <cell r="H77">
            <v>8.7236600129625153</v>
          </cell>
          <cell r="I77">
            <v>0</v>
          </cell>
          <cell r="J77">
            <v>0</v>
          </cell>
          <cell r="K77">
            <v>158771.30117603968</v>
          </cell>
          <cell r="L77">
            <v>8.7236600129625153</v>
          </cell>
          <cell r="M77">
            <v>3.571974685431996</v>
          </cell>
        </row>
        <row r="79">
          <cell r="G79">
            <v>1100711.7826098914</v>
          </cell>
          <cell r="H79">
            <v>5.3203901155577693</v>
          </cell>
          <cell r="I79">
            <v>1092253.2648610433</v>
          </cell>
          <cell r="J79">
            <v>5.2942366208653118</v>
          </cell>
          <cell r="K79">
            <v>8458.5177488488407</v>
          </cell>
          <cell r="L79">
            <v>9.0057361286526216</v>
          </cell>
          <cell r="M79">
            <v>1.838617139731249</v>
          </cell>
        </row>
        <row r="80">
          <cell r="G80">
            <v>9739.1345172010406</v>
          </cell>
          <cell r="H80">
            <v>5.2981508136271422</v>
          </cell>
          <cell r="I80">
            <v>8944.7776836899193</v>
          </cell>
          <cell r="J80">
            <v>5.0555206533545327</v>
          </cell>
          <cell r="K80">
            <v>794.35683351111993</v>
          </cell>
          <cell r="L80">
            <v>7.4978517454270808</v>
          </cell>
          <cell r="M80">
            <v>0.78138426591080745</v>
          </cell>
        </row>
        <row r="81">
          <cell r="G81">
            <v>561565.421172578</v>
          </cell>
          <cell r="H81">
            <v>7.7592428631065307</v>
          </cell>
          <cell r="I81">
            <v>541005.32532226318</v>
          </cell>
          <cell r="J81">
            <v>7.7055481865553137</v>
          </cell>
          <cell r="K81">
            <v>20560.095850315178</v>
          </cell>
          <cell r="L81">
            <v>9.1040353988666176</v>
          </cell>
          <cell r="M81">
            <v>2.6812926076535804</v>
          </cell>
        </row>
        <row r="82">
          <cell r="G82">
            <v>13077.147737772861</v>
          </cell>
          <cell r="H82">
            <v>10.964691800104809</v>
          </cell>
          <cell r="I82">
            <v>12009.410777611021</v>
          </cell>
          <cell r="J82">
            <v>10.847683264084301</v>
          </cell>
          <cell r="K82">
            <v>1067.73696016184</v>
          </cell>
          <cell r="L82">
            <v>12.231889116372024</v>
          </cell>
          <cell r="M82">
            <v>6</v>
          </cell>
        </row>
        <row r="83">
          <cell r="G83">
            <v>21676.780084761784</v>
          </cell>
          <cell r="H83">
            <v>6.6943222100603537</v>
          </cell>
          <cell r="I83">
            <v>20693.595103331583</v>
          </cell>
          <cell r="J83">
            <v>6.5039435733012319</v>
          </cell>
          <cell r="K83">
            <v>983.18498143019997</v>
          </cell>
          <cell r="L83">
            <v>10.130638373049557</v>
          </cell>
          <cell r="M83">
            <v>1.6234477242658145</v>
          </cell>
        </row>
        <row r="84">
          <cell r="G84">
            <v>217886.18234137344</v>
          </cell>
          <cell r="H84">
            <v>6.6498208958004144</v>
          </cell>
          <cell r="I84">
            <v>203284.56439913818</v>
          </cell>
          <cell r="J84">
            <v>6.6574617106638128</v>
          </cell>
          <cell r="K84">
            <v>14601.61794223546</v>
          </cell>
          <cell r="L84">
            <v>6.5463040199574509</v>
          </cell>
          <cell r="M84">
            <v>2.4808632715170869</v>
          </cell>
        </row>
        <row r="85">
          <cell r="G85">
            <v>726271.83774476405</v>
          </cell>
          <cell r="H85">
            <v>7.9713487708309767</v>
          </cell>
          <cell r="I85">
            <v>700131.04992899974</v>
          </cell>
          <cell r="J85">
            <v>7.8910047251477238</v>
          </cell>
          <cell r="K85">
            <v>26140.787815764485</v>
          </cell>
          <cell r="L85">
            <v>10.034038433086449</v>
          </cell>
          <cell r="M85">
            <v>3.1109288218579891</v>
          </cell>
        </row>
        <row r="86">
          <cell r="G86">
            <v>110275.3077447258</v>
          </cell>
          <cell r="H86">
            <v>7.4699400193073417</v>
          </cell>
          <cell r="I86">
            <v>104782.1897908901</v>
          </cell>
          <cell r="J86">
            <v>7.2755395835564887</v>
          </cell>
          <cell r="K86">
            <v>5493.1179538356801</v>
          </cell>
          <cell r="L86">
            <v>11.20390661267362</v>
          </cell>
          <cell r="M86">
            <v>4.9500723643257514</v>
          </cell>
        </row>
        <row r="87">
          <cell r="G87">
            <v>170537.80191815845</v>
          </cell>
          <cell r="H87">
            <v>7.8592303373006631</v>
          </cell>
          <cell r="I87">
            <v>164424.18009109722</v>
          </cell>
          <cell r="J87">
            <v>7.8348580956641811</v>
          </cell>
          <cell r="K87">
            <v>6113.6218270612408</v>
          </cell>
          <cell r="L87">
            <v>8.4840803370569269</v>
          </cell>
          <cell r="M87">
            <v>3.7852963162711148</v>
          </cell>
        </row>
        <row r="88">
          <cell r="G88">
            <v>25151.420191202542</v>
          </cell>
          <cell r="H88">
            <v>12.763524597289914</v>
          </cell>
          <cell r="I88">
            <v>21745.057533878637</v>
          </cell>
          <cell r="J88">
            <v>12.718912734886134</v>
          </cell>
          <cell r="K88">
            <v>3406.3626573238998</v>
          </cell>
          <cell r="L88">
            <v>13.045710084840968</v>
          </cell>
          <cell r="M88">
            <v>5.9668477594259333</v>
          </cell>
        </row>
        <row r="89">
          <cell r="G89">
            <v>49121.806723886235</v>
          </cell>
          <cell r="H89">
            <v>13.03005169065397</v>
          </cell>
          <cell r="I89">
            <v>45810.362534741864</v>
          </cell>
          <cell r="J89">
            <v>12.95855643730121</v>
          </cell>
          <cell r="K89">
            <v>3311.4441891443803</v>
          </cell>
          <cell r="L89">
            <v>13.999822468397724</v>
          </cell>
          <cell r="M89">
            <v>3.1268308067329</v>
          </cell>
        </row>
        <row r="90">
          <cell r="G90">
            <v>5924.7061307019203</v>
          </cell>
          <cell r="H90">
            <v>11.105284960598601</v>
          </cell>
          <cell r="I90">
            <v>5924.7061307019203</v>
          </cell>
          <cell r="J90">
            <v>11.105284960598601</v>
          </cell>
          <cell r="K90">
            <v>0</v>
          </cell>
          <cell r="L90">
            <v>0</v>
          </cell>
          <cell r="M90">
            <v>0</v>
          </cell>
        </row>
        <row r="91">
          <cell r="G91">
            <v>40689.69514080698</v>
          </cell>
          <cell r="H91">
            <v>13.313812676882106</v>
          </cell>
          <cell r="I91">
            <v>37689.17255599334</v>
          </cell>
          <cell r="J91">
            <v>13.330029400672434</v>
          </cell>
          <cell r="K91">
            <v>3000.5225848136397</v>
          </cell>
          <cell r="L91">
            <v>13.110116525978265</v>
          </cell>
          <cell r="M91">
            <v>3.7334004037097683</v>
          </cell>
        </row>
        <row r="92">
          <cell r="G92">
            <v>77740.012487422224</v>
          </cell>
          <cell r="H92">
            <v>8.4957435805462591</v>
          </cell>
          <cell r="I92">
            <v>73067.084217266703</v>
          </cell>
          <cell r="J92">
            <v>8.5085214180615605</v>
          </cell>
          <cell r="K92">
            <v>4672.9282701555194</v>
          </cell>
          <cell r="L92">
            <v>8.3063364955683721</v>
          </cell>
          <cell r="M92">
            <v>2.4100525022634618</v>
          </cell>
        </row>
        <row r="93">
          <cell r="G93">
            <v>98150.618457679317</v>
          </cell>
          <cell r="H93">
            <v>11.060588093948708</v>
          </cell>
          <cell r="I93">
            <v>93573.789791797783</v>
          </cell>
          <cell r="J93">
            <v>11.067137292954849</v>
          </cell>
          <cell r="K93">
            <v>4576.8286658815005</v>
          </cell>
          <cell r="L93">
            <v>10.933663071847022</v>
          </cell>
          <cell r="M93">
            <v>3.6163553267492174</v>
          </cell>
        </row>
        <row r="94">
          <cell r="G94">
            <v>131564.77811025985</v>
          </cell>
          <cell r="H94">
            <v>13.988095397498594</v>
          </cell>
          <cell r="I94">
            <v>125822.27170030572</v>
          </cell>
          <cell r="J94">
            <v>13.968877420385947</v>
          </cell>
          <cell r="K94">
            <v>5742.5064099541205</v>
          </cell>
          <cell r="L94">
            <v>14.404437472090398</v>
          </cell>
          <cell r="M94">
            <v>3.0829756012047254</v>
          </cell>
        </row>
        <row r="95">
          <cell r="G95">
            <v>63524.315807424689</v>
          </cell>
          <cell r="H95">
            <v>11.349243613851856</v>
          </cell>
          <cell r="I95">
            <v>61024.30166329653</v>
          </cell>
          <cell r="J95">
            <v>11.453752607722262</v>
          </cell>
          <cell r="K95">
            <v>2500.0141441281598</v>
          </cell>
          <cell r="L95">
            <v>8.837250041676187</v>
          </cell>
          <cell r="M95">
            <v>2.0424997009440946</v>
          </cell>
        </row>
        <row r="96">
          <cell r="G96">
            <v>24361.165518881964</v>
          </cell>
          <cell r="H96">
            <v>9.3876952245542089</v>
          </cell>
          <cell r="I96">
            <v>21543.982836598858</v>
          </cell>
          <cell r="J96">
            <v>8.9745839349283134</v>
          </cell>
          <cell r="K96">
            <v>2817.1826822831199</v>
          </cell>
          <cell r="L96">
            <v>12.364826781484508</v>
          </cell>
          <cell r="M96">
            <v>1.9167893222761487</v>
          </cell>
        </row>
        <row r="97">
          <cell r="G97">
            <v>191554.26657947834</v>
          </cell>
          <cell r="H97">
            <v>7.176608352980189</v>
          </cell>
          <cell r="I97">
            <v>184416.73585388786</v>
          </cell>
          <cell r="J97">
            <v>7.1297283941731866</v>
          </cell>
          <cell r="K97">
            <v>7137.5307255906419</v>
          </cell>
          <cell r="L97">
            <v>8.2754411734735651</v>
          </cell>
          <cell r="M97">
            <v>2.239495311302647</v>
          </cell>
        </row>
        <row r="98">
          <cell r="G98">
            <v>133091.12347049423</v>
          </cell>
          <cell r="H98">
            <v>6.5250069178213028</v>
          </cell>
          <cell r="I98">
            <v>125542.44118904795</v>
          </cell>
          <cell r="J98">
            <v>6.4388385648446667</v>
          </cell>
          <cell r="K98">
            <v>7548.6822814462803</v>
          </cell>
          <cell r="L98">
            <v>7.8616563493252301</v>
          </cell>
          <cell r="M98">
            <v>1.3764754819272818</v>
          </cell>
        </row>
        <row r="99">
          <cell r="G99">
            <v>2043.5282022087597</v>
          </cell>
          <cell r="H99">
            <v>18.489704069462725</v>
          </cell>
          <cell r="I99">
            <v>2043.5282022087597</v>
          </cell>
          <cell r="J99">
            <v>18.489704069462725</v>
          </cell>
          <cell r="K99">
            <v>0</v>
          </cell>
          <cell r="L99">
            <v>0</v>
          </cell>
          <cell r="M99">
            <v>0</v>
          </cell>
        </row>
        <row r="100">
          <cell r="G100">
            <v>991.45382670431991</v>
          </cell>
          <cell r="H100">
            <v>8.7053546028876632</v>
          </cell>
          <cell r="I100">
            <v>991.45382670431991</v>
          </cell>
          <cell r="J100">
            <v>8.7053546028876632</v>
          </cell>
          <cell r="K100">
            <v>0</v>
          </cell>
          <cell r="L100">
            <v>0</v>
          </cell>
          <cell r="M100">
            <v>0</v>
          </cell>
        </row>
        <row r="101">
          <cell r="G101">
            <v>158771.30117603968</v>
          </cell>
          <cell r="H101">
            <v>8.7236600129625153</v>
          </cell>
          <cell r="I101">
            <v>0</v>
          </cell>
          <cell r="J101">
            <v>0</v>
          </cell>
          <cell r="K101">
            <v>158771.30117603968</v>
          </cell>
          <cell r="L101">
            <v>8.7236600129625153</v>
          </cell>
          <cell r="M101">
            <v>3.571974685431996</v>
          </cell>
        </row>
        <row r="102">
          <cell r="G102">
            <v>913.78611075035997</v>
          </cell>
          <cell r="H102">
            <v>10.570129815644272</v>
          </cell>
          <cell r="I102">
            <v>913.78611075035997</v>
          </cell>
          <cell r="J102">
            <v>10.570129815644272</v>
          </cell>
          <cell r="K102">
            <v>0</v>
          </cell>
          <cell r="L102">
            <v>0</v>
          </cell>
          <cell r="M102">
            <v>0</v>
          </cell>
        </row>
        <row r="104">
          <cell r="G104">
            <v>101950.36696812963</v>
          </cell>
          <cell r="H104">
            <v>12.815442457084096</v>
          </cell>
          <cell r="I104">
            <v>96154.106732414555</v>
          </cell>
          <cell r="J104">
            <v>12.819086177218807</v>
          </cell>
          <cell r="K104">
            <v>5796.2602357150408</v>
          </cell>
          <cell r="L104">
            <v>12.755721868157615</v>
          </cell>
          <cell r="M104">
            <v>3.0101984911525972</v>
          </cell>
        </row>
        <row r="105">
          <cell r="G105">
            <v>129507.91457596011</v>
          </cell>
          <cell r="H105">
            <v>15.396737444351386</v>
          </cell>
          <cell r="I105">
            <v>123446.06292883272</v>
          </cell>
          <cell r="J105">
            <v>15.408862097077604</v>
          </cell>
          <cell r="K105">
            <v>6061.8516471273606</v>
          </cell>
          <cell r="L105">
            <v>15.149825983867027</v>
          </cell>
          <cell r="M105">
            <v>3.7760367715708072</v>
          </cell>
        </row>
        <row r="106">
          <cell r="G106">
            <v>232115.41488820597</v>
          </cell>
          <cell r="H106">
            <v>11.388577501175433</v>
          </cell>
          <cell r="I106">
            <v>218637.42822780192</v>
          </cell>
          <cell r="J106">
            <v>11.299167127778039</v>
          </cell>
          <cell r="K106">
            <v>13477.986660404094</v>
          </cell>
          <cell r="L106">
            <v>12.824038687431679</v>
          </cell>
          <cell r="M106">
            <v>4.2258164534660683</v>
          </cell>
        </row>
        <row r="107">
          <cell r="G107">
            <v>120740.27186742669</v>
          </cell>
          <cell r="H107">
            <v>11.882308119700607</v>
          </cell>
          <cell r="I107">
            <v>112217.4091485235</v>
          </cell>
          <cell r="J107">
            <v>11.860923312144344</v>
          </cell>
          <cell r="K107">
            <v>8522.8627189031431</v>
          </cell>
          <cell r="L107">
            <v>12.159108971974863</v>
          </cell>
          <cell r="M107">
            <v>4.9273407795708399</v>
          </cell>
        </row>
        <row r="108">
          <cell r="G108">
            <v>833160.92553205357</v>
          </cell>
          <cell r="H108">
            <v>7.6560579561661566</v>
          </cell>
          <cell r="I108">
            <v>801258.94628543395</v>
          </cell>
          <cell r="J108">
            <v>7.5559246047697259</v>
          </cell>
          <cell r="K108">
            <v>31901.979246621271</v>
          </cell>
          <cell r="L108">
            <v>10.042095856182632</v>
          </cell>
          <cell r="M108">
            <v>3.1162189676405796</v>
          </cell>
        </row>
        <row r="109">
          <cell r="G109">
            <v>638563.4299252627</v>
          </cell>
          <cell r="H109">
            <v>5.0985823529075791</v>
          </cell>
          <cell r="I109">
            <v>636305.43807528995</v>
          </cell>
          <cell r="J109">
            <v>5.0800539896569425</v>
          </cell>
          <cell r="K109">
            <v>2257.9918499730602</v>
          </cell>
          <cell r="L109">
            <v>12.032384537434462</v>
          </cell>
          <cell r="M109">
            <v>1.4711785307109684</v>
          </cell>
        </row>
        <row r="110">
          <cell r="G110">
            <v>588224.2497567964</v>
          </cell>
          <cell r="H110">
            <v>7.1126805115968645</v>
          </cell>
          <cell r="I110">
            <v>564550.62232689396</v>
          </cell>
          <cell r="J110">
            <v>7.0858862418328501</v>
          </cell>
          <cell r="K110">
            <v>23673.627429902674</v>
          </cell>
          <cell r="L110">
            <v>7.7256207024168724</v>
          </cell>
          <cell r="M110">
            <v>2.5923331803876355</v>
          </cell>
        </row>
        <row r="111">
          <cell r="G111">
            <v>189987.73466493736</v>
          </cell>
          <cell r="H111">
            <v>7.5123299098634382</v>
          </cell>
          <cell r="I111">
            <v>180233.74279950093</v>
          </cell>
          <cell r="J111">
            <v>7.4720284522026867</v>
          </cell>
          <cell r="K111">
            <v>9753.9918654366411</v>
          </cell>
          <cell r="L111">
            <v>8.218796228393682</v>
          </cell>
          <cell r="M111">
            <v>2.595016297480901</v>
          </cell>
        </row>
        <row r="112">
          <cell r="G112">
            <v>938776.87820327096</v>
          </cell>
          <cell r="H112">
            <v>5.9818518942983268</v>
          </cell>
          <cell r="I112">
            <v>911296.38933346921</v>
          </cell>
          <cell r="J112">
            <v>5.9576898558113527</v>
          </cell>
          <cell r="K112">
            <v>27480.488869802019</v>
          </cell>
          <cell r="L112">
            <v>6.7553394490251799</v>
          </cell>
          <cell r="M112">
            <v>1.5559363809805915</v>
          </cell>
        </row>
        <row r="113">
          <cell r="G113">
            <v>555.70848731776005</v>
          </cell>
          <cell r="H113">
            <v>14.75</v>
          </cell>
          <cell r="I113">
            <v>555.70848731776005</v>
          </cell>
          <cell r="J113">
            <v>14.75</v>
          </cell>
          <cell r="K113">
            <v>0</v>
          </cell>
          <cell r="L113">
            <v>0</v>
          </cell>
          <cell r="M113">
            <v>0</v>
          </cell>
        </row>
        <row r="114">
          <cell r="G114">
            <v>2720.6894063375598</v>
          </cell>
          <cell r="H114">
            <v>4.9086532276643009</v>
          </cell>
          <cell r="I114">
            <v>2720.6894063375598</v>
          </cell>
          <cell r="J114">
            <v>4.9086532276643009</v>
          </cell>
          <cell r="K114">
            <v>0</v>
          </cell>
          <cell r="L114">
            <v>0</v>
          </cell>
          <cell r="M114">
            <v>0</v>
          </cell>
        </row>
        <row r="115">
          <cell r="G115">
            <v>158771.30117603968</v>
          </cell>
          <cell r="H115">
            <v>8.7236600129625153</v>
          </cell>
          <cell r="I115">
            <v>0</v>
          </cell>
          <cell r="J115">
            <v>0</v>
          </cell>
          <cell r="K115">
            <v>158771.30117603968</v>
          </cell>
          <cell r="L115">
            <v>8.7236600129625153</v>
          </cell>
          <cell r="M115">
            <v>3.571974685431996</v>
          </cell>
        </row>
        <row r="116">
          <cell r="G116">
            <v>260.48835343019999</v>
          </cell>
          <cell r="H116">
            <v>12</v>
          </cell>
          <cell r="I116">
            <v>260.48835343019999</v>
          </cell>
          <cell r="J116">
            <v>12</v>
          </cell>
          <cell r="K116">
            <v>0</v>
          </cell>
          <cell r="L116">
            <v>0</v>
          </cell>
          <cell r="M116">
            <v>0</v>
          </cell>
        </row>
        <row r="126">
          <cell r="C126">
            <v>3647637.0321056452</v>
          </cell>
          <cell r="D126">
            <v>231670.58479485026</v>
          </cell>
          <cell r="E126">
            <v>1364755.0239151984</v>
          </cell>
          <cell r="F126">
            <v>99365.958651261768</v>
          </cell>
          <cell r="G126">
            <v>1468477.3215383713</v>
          </cell>
          <cell r="H126">
            <v>483368.14320534561</v>
          </cell>
        </row>
        <row r="127">
          <cell r="C127">
            <v>441909.80864921509</v>
          </cell>
          <cell r="D127">
            <v>65851.455747154439</v>
          </cell>
          <cell r="E127">
            <v>186995.90598242689</v>
          </cell>
          <cell r="F127">
            <v>19710.285409551801</v>
          </cell>
          <cell r="G127">
            <v>139361.26908515667</v>
          </cell>
          <cell r="H127">
            <v>29990.892424930338</v>
          </cell>
        </row>
        <row r="128">
          <cell r="C128">
            <v>323534.13746859285</v>
          </cell>
          <cell r="D128">
            <v>16764.661838377604</v>
          </cell>
          <cell r="E128">
            <v>156940.27628557151</v>
          </cell>
          <cell r="F128">
            <v>12057.049450112796</v>
          </cell>
          <cell r="G128">
            <v>106427.79399292315</v>
          </cell>
          <cell r="H128">
            <v>31344.355901611219</v>
          </cell>
        </row>
        <row r="129">
          <cell r="C129">
            <v>1169491.352952946</v>
          </cell>
          <cell r="D129">
            <v>106209.0226250726</v>
          </cell>
          <cell r="E129">
            <v>470769.35072361591</v>
          </cell>
          <cell r="F129">
            <v>37029.73289699122</v>
          </cell>
          <cell r="G129">
            <v>446815.50942304736</v>
          </cell>
          <cell r="H129">
            <v>108667.73728422904</v>
          </cell>
        </row>
        <row r="130">
          <cell r="C130">
            <v>1712701.7330343057</v>
          </cell>
          <cell r="D130">
            <v>42845.444584247307</v>
          </cell>
          <cell r="E130">
            <v>550049.49092369166</v>
          </cell>
          <cell r="F130">
            <v>30568.890894605869</v>
          </cell>
          <cell r="G130">
            <v>775872.74903736368</v>
          </cell>
          <cell r="H130">
            <v>313365.15759456693</v>
          </cell>
        </row>
        <row r="132">
          <cell r="C132">
            <v>354564.92453675932</v>
          </cell>
          <cell r="D132">
            <v>4626.17370869754</v>
          </cell>
          <cell r="E132">
            <v>96158.031828728301</v>
          </cell>
          <cell r="F132">
            <v>10180.598724063721</v>
          </cell>
          <cell r="G132">
            <v>217640.40085899428</v>
          </cell>
          <cell r="H132">
            <v>25959.719416274507</v>
          </cell>
        </row>
        <row r="133">
          <cell r="C133">
            <v>1927868.5716296944</v>
          </cell>
          <cell r="D133">
            <v>33338.382777890074</v>
          </cell>
          <cell r="E133">
            <v>647305.61298824777</v>
          </cell>
          <cell r="F133">
            <v>59669.478938577166</v>
          </cell>
          <cell r="G133">
            <v>887293.38857978012</v>
          </cell>
          <cell r="H133">
            <v>300261.70834544301</v>
          </cell>
        </row>
        <row r="134">
          <cell r="C134">
            <v>1001493.4133097666</v>
          </cell>
          <cell r="D134">
            <v>86672.909893913471</v>
          </cell>
          <cell r="E134">
            <v>459354.74751032336</v>
          </cell>
          <cell r="F134">
            <v>26714.219062057542</v>
          </cell>
          <cell r="G134">
            <v>290339.46147601679</v>
          </cell>
          <cell r="H134">
            <v>138412.07536746404</v>
          </cell>
        </row>
        <row r="135">
          <cell r="C135">
            <v>349797.25361871265</v>
          </cell>
          <cell r="D135">
            <v>105991.16500063015</v>
          </cell>
          <cell r="E135">
            <v>156344.95610852036</v>
          </cell>
          <cell r="F135">
            <v>2007.1281901473599</v>
          </cell>
          <cell r="G135">
            <v>67116.631111468552</v>
          </cell>
          <cell r="H135">
            <v>18337.373207947076</v>
          </cell>
        </row>
        <row r="136">
          <cell r="C136">
            <v>13912.869010058303</v>
          </cell>
          <cell r="D136">
            <v>1041.9534137208002</v>
          </cell>
          <cell r="E136">
            <v>5591.6754794853205</v>
          </cell>
          <cell r="F136">
            <v>794.5337364159999</v>
          </cell>
          <cell r="G136">
            <v>6087.4395122281794</v>
          </cell>
          <cell r="H136">
            <v>397.26686820799995</v>
          </cell>
        </row>
        <row r="138">
          <cell r="C138">
            <v>25356.844232165953</v>
          </cell>
          <cell r="D138">
            <v>0</v>
          </cell>
          <cell r="E138">
            <v>1649.7069607737399</v>
          </cell>
          <cell r="F138">
            <v>0</v>
          </cell>
          <cell r="G138">
            <v>3285.15169216698</v>
          </cell>
          <cell r="H138">
            <v>20421.985579225213</v>
          </cell>
        </row>
        <row r="139">
          <cell r="C139">
            <v>129812.45883155659</v>
          </cell>
          <cell r="D139">
            <v>0</v>
          </cell>
          <cell r="E139">
            <v>25534.967443730588</v>
          </cell>
          <cell r="F139">
            <v>2615.4681010839599</v>
          </cell>
          <cell r="G139">
            <v>8200.6004308474785</v>
          </cell>
          <cell r="H139">
            <v>93461.422855894445</v>
          </cell>
        </row>
        <row r="140">
          <cell r="C140">
            <v>350729.84865717078</v>
          </cell>
          <cell r="D140">
            <v>2395.2132554447999</v>
          </cell>
          <cell r="E140">
            <v>133172.7625659341</v>
          </cell>
          <cell r="F140">
            <v>14832.691201453319</v>
          </cell>
          <cell r="G140">
            <v>49701.105246599174</v>
          </cell>
          <cell r="H140">
            <v>150628.07638774117</v>
          </cell>
        </row>
        <row r="141">
          <cell r="C141">
            <v>571390.11780705163</v>
          </cell>
          <cell r="D141">
            <v>23109.270001737903</v>
          </cell>
          <cell r="E141">
            <v>323312.98174080736</v>
          </cell>
          <cell r="F141">
            <v>19407.484789842645</v>
          </cell>
          <cell r="G141">
            <v>116072.07685483663</v>
          </cell>
          <cell r="H141">
            <v>89488.304419824883</v>
          </cell>
        </row>
        <row r="142">
          <cell r="C142">
            <v>425510.96390667558</v>
          </cell>
          <cell r="D142">
            <v>29376.038480212876</v>
          </cell>
          <cell r="E142">
            <v>227320.61344703133</v>
          </cell>
          <cell r="F142">
            <v>11473.181709222503</v>
          </cell>
          <cell r="G142">
            <v>129056.62207206798</v>
          </cell>
          <cell r="H142">
            <v>28284.508198137086</v>
          </cell>
        </row>
        <row r="143">
          <cell r="C143">
            <v>463516.03285748471</v>
          </cell>
          <cell r="D143">
            <v>31494.761846067828</v>
          </cell>
          <cell r="E143">
            <v>202313.77240667245</v>
          </cell>
          <cell r="F143">
            <v>10912.36315662756</v>
          </cell>
          <cell r="G143">
            <v>192088.46422735619</v>
          </cell>
          <cell r="H143">
            <v>26706.671220755547</v>
          </cell>
        </row>
        <row r="144">
          <cell r="C144">
            <v>632008.85524787672</v>
          </cell>
          <cell r="D144">
            <v>57663.677391611949</v>
          </cell>
          <cell r="E144">
            <v>236232.10709262363</v>
          </cell>
          <cell r="F144">
            <v>16718.90895437172</v>
          </cell>
          <cell r="G144">
            <v>300443.81968400138</v>
          </cell>
          <cell r="H144">
            <v>20950.342125262683</v>
          </cell>
        </row>
        <row r="145">
          <cell r="C145">
            <v>681809.29032680776</v>
          </cell>
          <cell r="D145">
            <v>71741.517056871235</v>
          </cell>
          <cell r="E145">
            <v>162990.16587371434</v>
          </cell>
          <cell r="F145">
            <v>15701.168974312079</v>
          </cell>
          <cell r="G145">
            <v>406805.92712961335</v>
          </cell>
          <cell r="H145">
            <v>24570.511292297146</v>
          </cell>
        </row>
        <row r="146">
          <cell r="C146">
            <v>351318.03861139115</v>
          </cell>
          <cell r="D146">
            <v>15890.106762905358</v>
          </cell>
          <cell r="E146">
            <v>51955.738985126081</v>
          </cell>
          <cell r="F146">
            <v>7704.6917643478801</v>
          </cell>
          <cell r="G146">
            <v>261632.62285159371</v>
          </cell>
          <cell r="H146">
            <v>14134.878247415501</v>
          </cell>
        </row>
        <row r="148">
          <cell r="C148">
            <v>2255445.8710220074</v>
          </cell>
          <cell r="D148">
            <v>106970.8858900598</v>
          </cell>
          <cell r="E148">
            <v>994177.21963461745</v>
          </cell>
          <cell r="F148">
            <v>7826.9749683568998</v>
          </cell>
          <cell r="G148">
            <v>862530.38444418169</v>
          </cell>
          <cell r="H148">
            <v>283940.40608506114</v>
          </cell>
        </row>
        <row r="149">
          <cell r="C149">
            <v>1392191.1610828545</v>
          </cell>
          <cell r="D149">
            <v>124699.69890479231</v>
          </cell>
          <cell r="E149">
            <v>370577.80428068421</v>
          </cell>
          <cell r="F149">
            <v>91538.983682904844</v>
          </cell>
          <cell r="G149">
            <v>605946.93709431065</v>
          </cell>
          <cell r="H149">
            <v>199427.73712027346</v>
          </cell>
        </row>
        <row r="150">
          <cell r="C150">
            <v>3040491.3065959103</v>
          </cell>
          <cell r="D150">
            <v>224444.52703656728</v>
          </cell>
          <cell r="E150">
            <v>1355806.7198198705</v>
          </cell>
          <cell r="F150">
            <v>99105.470297831562</v>
          </cell>
          <cell r="G150">
            <v>1361134.5894412633</v>
          </cell>
          <cell r="H150">
            <v>0</v>
          </cell>
        </row>
        <row r="151">
          <cell r="C151">
            <v>1081274.8552359131</v>
          </cell>
          <cell r="D151">
            <v>30746.583804803209</v>
          </cell>
          <cell r="E151">
            <v>329639.0647438101</v>
          </cell>
          <cell r="F151">
            <v>24497.563715777567</v>
          </cell>
          <cell r="G151">
            <v>696391.64297152706</v>
          </cell>
          <cell r="H151">
            <v>0</v>
          </cell>
        </row>
        <row r="152">
          <cell r="C152">
            <v>1286334.6159245288</v>
          </cell>
          <cell r="D152">
            <v>53537.908704464629</v>
          </cell>
          <cell r="E152">
            <v>720014.0138867246</v>
          </cell>
          <cell r="F152">
            <v>69106.465137646795</v>
          </cell>
          <cell r="G152">
            <v>443676.22819576639</v>
          </cell>
          <cell r="H152">
            <v>0</v>
          </cell>
        </row>
        <row r="153">
          <cell r="C153">
            <v>6329.2121950108203</v>
          </cell>
          <cell r="D153">
            <v>558.79878617190002</v>
          </cell>
          <cell r="E153">
            <v>2303.5187681056</v>
          </cell>
          <cell r="F153">
            <v>0</v>
          </cell>
          <cell r="G153">
            <v>3466.8946407333201</v>
          </cell>
          <cell r="H153">
            <v>0</v>
          </cell>
        </row>
        <row r="154">
          <cell r="C154">
            <v>507403.14293401473</v>
          </cell>
          <cell r="D154">
            <v>92586.411345459608</v>
          </cell>
          <cell r="E154">
            <v>257334.45211932866</v>
          </cell>
          <cell r="F154">
            <v>5501.4414444072199</v>
          </cell>
          <cell r="G154">
            <v>151980.83802481904</v>
          </cell>
          <cell r="H154">
            <v>0</v>
          </cell>
        </row>
        <row r="155">
          <cell r="C155">
            <v>96841.214805691125</v>
          </cell>
          <cell r="D155">
            <v>29170.713049077465</v>
          </cell>
          <cell r="E155">
            <v>28012.742967246359</v>
          </cell>
          <cell r="F155">
            <v>0</v>
          </cell>
          <cell r="G155">
            <v>39657.758789367312</v>
          </cell>
          <cell r="H155">
            <v>0</v>
          </cell>
        </row>
        <row r="156">
          <cell r="C156">
            <v>28167.124260512875</v>
          </cell>
          <cell r="D156">
            <v>12423.223577975341</v>
          </cell>
          <cell r="E156">
            <v>8295.9888256109007</v>
          </cell>
          <cell r="F156">
            <v>0</v>
          </cell>
          <cell r="G156">
            <v>7447.9118569266411</v>
          </cell>
          <cell r="H156">
            <v>0</v>
          </cell>
        </row>
        <row r="157">
          <cell r="C157">
            <v>34141.141239973287</v>
          </cell>
          <cell r="D157">
            <v>5420.8877686165997</v>
          </cell>
          <cell r="E157">
            <v>10206.938509141262</v>
          </cell>
          <cell r="F157">
            <v>0</v>
          </cell>
          <cell r="G157">
            <v>18513.314962215405</v>
          </cell>
          <cell r="H157">
            <v>0</v>
          </cell>
        </row>
        <row r="159">
          <cell r="C159">
            <v>1101198.0425447328</v>
          </cell>
          <cell r="D159">
            <v>0</v>
          </cell>
          <cell r="E159">
            <v>343471.78039296786</v>
          </cell>
          <cell r="F159">
            <v>0</v>
          </cell>
          <cell r="G159">
            <v>524829.18756260246</v>
          </cell>
          <cell r="H159">
            <v>232897.07458915733</v>
          </cell>
        </row>
        <row r="160">
          <cell r="C160">
            <v>541005.32532226318</v>
          </cell>
          <cell r="D160">
            <v>272.2073988834</v>
          </cell>
          <cell r="E160">
            <v>277867.08745070087</v>
          </cell>
          <cell r="F160">
            <v>0</v>
          </cell>
          <cell r="G160">
            <v>205823.15333370282</v>
          </cell>
          <cell r="H160">
            <v>57042.877138973199</v>
          </cell>
        </row>
        <row r="161">
          <cell r="C161">
            <v>2004519.8781273749</v>
          </cell>
          <cell r="D161">
            <v>231398.37739596688</v>
          </cell>
          <cell r="E161">
            <v>742762.85831430671</v>
          </cell>
          <cell r="F161">
            <v>99365.958651261768</v>
          </cell>
          <cell r="G161">
            <v>737564.49228875001</v>
          </cell>
          <cell r="H161">
            <v>193428.19147720671</v>
          </cell>
        </row>
        <row r="162">
          <cell r="C162">
            <v>913.78611075035997</v>
          </cell>
          <cell r="D162">
            <v>0</v>
          </cell>
          <cell r="E162">
            <v>653.29775732016003</v>
          </cell>
          <cell r="F162">
            <v>0</v>
          </cell>
          <cell r="G162">
            <v>260.48835343019999</v>
          </cell>
          <cell r="H162">
            <v>0</v>
          </cell>
        </row>
        <row r="165">
          <cell r="C165">
            <v>1092253.2648610433</v>
          </cell>
          <cell r="D165">
            <v>0</v>
          </cell>
          <cell r="E165">
            <v>339375.38559035794</v>
          </cell>
          <cell r="F165">
            <v>0</v>
          </cell>
          <cell r="G165">
            <v>519980.80468152196</v>
          </cell>
          <cell r="H165">
            <v>232897.07458915733</v>
          </cell>
        </row>
        <row r="166">
          <cell r="C166">
            <v>8944.7776836899193</v>
          </cell>
          <cell r="D166">
            <v>0</v>
          </cell>
          <cell r="E166">
            <v>4096.3948026096796</v>
          </cell>
          <cell r="F166">
            <v>0</v>
          </cell>
          <cell r="G166">
            <v>4848.3828810802397</v>
          </cell>
          <cell r="H166">
            <v>0</v>
          </cell>
        </row>
        <row r="167">
          <cell r="C167">
            <v>541005.32532226318</v>
          </cell>
          <cell r="D167">
            <v>272.2073988834</v>
          </cell>
          <cell r="E167">
            <v>277867.08745070087</v>
          </cell>
          <cell r="F167">
            <v>0</v>
          </cell>
          <cell r="G167">
            <v>205823.15333370282</v>
          </cell>
          <cell r="H167">
            <v>57042.877138973199</v>
          </cell>
        </row>
        <row r="168">
          <cell r="C168">
            <v>12009.410777611021</v>
          </cell>
          <cell r="D168">
            <v>7499.2902268036214</v>
          </cell>
          <cell r="E168">
            <v>2857.4613022857998</v>
          </cell>
          <cell r="F168">
            <v>0</v>
          </cell>
          <cell r="G168">
            <v>1652.6592485215999</v>
          </cell>
          <cell r="H168">
            <v>0</v>
          </cell>
        </row>
        <row r="169">
          <cell r="C169">
            <v>20693.595103331583</v>
          </cell>
          <cell r="D169">
            <v>3174.5130516098002</v>
          </cell>
          <cell r="E169">
            <v>6593.8023178482808</v>
          </cell>
          <cell r="F169">
            <v>0</v>
          </cell>
          <cell r="G169">
            <v>9871.2961725068835</v>
          </cell>
          <cell r="H169">
            <v>1053.9835613666198</v>
          </cell>
        </row>
        <row r="170">
          <cell r="C170">
            <v>203284.56439913818</v>
          </cell>
          <cell r="D170">
            <v>272.2073988834</v>
          </cell>
          <cell r="E170">
            <v>156048.48761114379</v>
          </cell>
          <cell r="F170">
            <v>0</v>
          </cell>
          <cell r="G170">
            <v>41263.692966171722</v>
          </cell>
          <cell r="H170">
            <v>5700.1764229401806</v>
          </cell>
        </row>
        <row r="171">
          <cell r="C171">
            <v>700131.04992899974</v>
          </cell>
          <cell r="D171">
            <v>916.70713415759997</v>
          </cell>
          <cell r="E171">
            <v>219063.86908998078</v>
          </cell>
          <cell r="F171">
            <v>0</v>
          </cell>
          <cell r="G171">
            <v>350482.87648112484</v>
          </cell>
          <cell r="H171">
            <v>129667.59722373722</v>
          </cell>
        </row>
        <row r="172">
          <cell r="C172">
            <v>104782.1897908901</v>
          </cell>
          <cell r="D172">
            <v>581.97000061189999</v>
          </cell>
          <cell r="E172">
            <v>44809.763808843985</v>
          </cell>
          <cell r="F172">
            <v>0</v>
          </cell>
          <cell r="G172">
            <v>59390.455981434206</v>
          </cell>
          <cell r="H172">
            <v>0</v>
          </cell>
        </row>
        <row r="173">
          <cell r="C173">
            <v>164424.18009109722</v>
          </cell>
          <cell r="D173">
            <v>0</v>
          </cell>
          <cell r="E173">
            <v>59962.712948055283</v>
          </cell>
          <cell r="F173">
            <v>0</v>
          </cell>
          <cell r="G173">
            <v>69239.137468125627</v>
          </cell>
          <cell r="H173">
            <v>35222.329674917019</v>
          </cell>
        </row>
        <row r="174">
          <cell r="C174">
            <v>21745.057533878637</v>
          </cell>
          <cell r="D174">
            <v>1970.1944251531597</v>
          </cell>
          <cell r="E174">
            <v>18186.4376669718</v>
          </cell>
          <cell r="F174">
            <v>0</v>
          </cell>
          <cell r="G174">
            <v>1588.4254417536799</v>
          </cell>
          <cell r="H174">
            <v>0</v>
          </cell>
        </row>
        <row r="175">
          <cell r="C175">
            <v>45810.362534741864</v>
          </cell>
          <cell r="D175">
            <v>3242.947355755</v>
          </cell>
          <cell r="E175">
            <v>39601.593111918934</v>
          </cell>
          <cell r="F175">
            <v>0</v>
          </cell>
          <cell r="G175">
            <v>2384.8988602091599</v>
          </cell>
          <cell r="H175">
            <v>580.92320685875995</v>
          </cell>
        </row>
        <row r="176">
          <cell r="C176">
            <v>5924.7061307019203</v>
          </cell>
          <cell r="D176">
            <v>0</v>
          </cell>
          <cell r="E176">
            <v>5031.4370874507194</v>
          </cell>
          <cell r="F176">
            <v>0</v>
          </cell>
          <cell r="G176">
            <v>893.26904325120006</v>
          </cell>
          <cell r="H176">
            <v>0</v>
          </cell>
        </row>
        <row r="177">
          <cell r="C177">
            <v>37689.17255599334</v>
          </cell>
          <cell r="D177">
            <v>544.41479776680001</v>
          </cell>
          <cell r="E177">
            <v>14911.479134330239</v>
          </cell>
          <cell r="F177">
            <v>0</v>
          </cell>
          <cell r="G177">
            <v>20160.272675525055</v>
          </cell>
          <cell r="H177">
            <v>2073.0059483712203</v>
          </cell>
        </row>
        <row r="178">
          <cell r="C178">
            <v>73067.084217266703</v>
          </cell>
          <cell r="D178">
            <v>0</v>
          </cell>
          <cell r="E178">
            <v>60277.856407836196</v>
          </cell>
          <cell r="F178">
            <v>0</v>
          </cell>
          <cell r="G178">
            <v>10724.194975749882</v>
          </cell>
          <cell r="H178">
            <v>2065.0328336806397</v>
          </cell>
        </row>
        <row r="179">
          <cell r="C179">
            <v>93573.789791797783</v>
          </cell>
          <cell r="D179">
            <v>93201.257267683177</v>
          </cell>
          <cell r="E179">
            <v>0</v>
          </cell>
          <cell r="F179">
            <v>0</v>
          </cell>
          <cell r="G179">
            <v>0</v>
          </cell>
          <cell r="H179">
            <v>372.53252411459999</v>
          </cell>
        </row>
        <row r="180">
          <cell r="C180">
            <v>125822.27170030572</v>
          </cell>
          <cell r="D180">
            <v>84429.285370267316</v>
          </cell>
          <cell r="E180">
            <v>35895.914929664686</v>
          </cell>
          <cell r="F180">
            <v>0</v>
          </cell>
          <cell r="G180">
            <v>3672.8347599793801</v>
          </cell>
          <cell r="H180">
            <v>1824.2366403942199</v>
          </cell>
        </row>
        <row r="181">
          <cell r="C181">
            <v>61024.30166329653</v>
          </cell>
          <cell r="D181">
            <v>35293.382968393373</v>
          </cell>
          <cell r="E181">
            <v>20019.791200487216</v>
          </cell>
          <cell r="F181">
            <v>0</v>
          </cell>
          <cell r="G181">
            <v>2852.1099261551994</v>
          </cell>
          <cell r="H181">
            <v>2859.0175682606996</v>
          </cell>
        </row>
        <row r="182">
          <cell r="C182">
            <v>21543.982836598858</v>
          </cell>
          <cell r="D182">
            <v>0</v>
          </cell>
          <cell r="E182">
            <v>10888.536574409662</v>
          </cell>
          <cell r="F182">
            <v>0</v>
          </cell>
          <cell r="G182">
            <v>9377.3584689141626</v>
          </cell>
          <cell r="H182">
            <v>1278.08779327504</v>
          </cell>
        </row>
        <row r="183">
          <cell r="C183">
            <v>184416.73585388786</v>
          </cell>
          <cell r="D183">
            <v>272.2073988834</v>
          </cell>
          <cell r="E183">
            <v>31085.464736623398</v>
          </cell>
          <cell r="F183">
            <v>0</v>
          </cell>
          <cell r="G183">
            <v>143938.88649783979</v>
          </cell>
          <cell r="H183">
            <v>9120.1772205421621</v>
          </cell>
        </row>
        <row r="184">
          <cell r="C184">
            <v>125542.44118904795</v>
          </cell>
          <cell r="D184">
            <v>0</v>
          </cell>
          <cell r="E184">
            <v>15037.68315531286</v>
          </cell>
          <cell r="F184">
            <v>99365.958651261768</v>
          </cell>
          <cell r="G184">
            <v>9527.7085237235206</v>
          </cell>
          <cell r="H184">
            <v>1611.0908587496599</v>
          </cell>
        </row>
        <row r="185">
          <cell r="C185">
            <v>2043.5282022087597</v>
          </cell>
          <cell r="D185">
            <v>0</v>
          </cell>
          <cell r="E185">
            <v>2043.5282022087597</v>
          </cell>
          <cell r="F185">
            <v>0</v>
          </cell>
          <cell r="G185">
            <v>0</v>
          </cell>
          <cell r="H185">
            <v>0</v>
          </cell>
        </row>
        <row r="186">
          <cell r="C186">
            <v>991.45382670431991</v>
          </cell>
          <cell r="D186">
            <v>0</v>
          </cell>
          <cell r="E186">
            <v>447.03902893751996</v>
          </cell>
          <cell r="F186">
            <v>0</v>
          </cell>
          <cell r="G186">
            <v>544.41479776680001</v>
          </cell>
          <cell r="H186">
            <v>0</v>
          </cell>
        </row>
        <row r="187"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</row>
        <row r="188">
          <cell r="C188">
            <v>913.78611075035997</v>
          </cell>
          <cell r="D188">
            <v>0</v>
          </cell>
          <cell r="E188">
            <v>653.29775732016003</v>
          </cell>
          <cell r="F188">
            <v>0</v>
          </cell>
          <cell r="G188">
            <v>260.48835343019999</v>
          </cell>
          <cell r="H188">
            <v>0</v>
          </cell>
        </row>
        <row r="190">
          <cell r="C190">
            <v>96154.106732414555</v>
          </cell>
          <cell r="D190">
            <v>16353.821492934459</v>
          </cell>
          <cell r="E190">
            <v>38026.536528137323</v>
          </cell>
          <cell r="F190">
            <v>0</v>
          </cell>
          <cell r="G190">
            <v>39987.067273793713</v>
          </cell>
          <cell r="H190">
            <v>1786.6814375491199</v>
          </cell>
        </row>
        <row r="191">
          <cell r="C191">
            <v>123446.06292883272</v>
          </cell>
          <cell r="D191">
            <v>62028.413658635982</v>
          </cell>
          <cell r="E191">
            <v>40610.572698805925</v>
          </cell>
          <cell r="F191">
            <v>0</v>
          </cell>
          <cell r="G191">
            <v>20459.758766817085</v>
          </cell>
          <cell r="H191">
            <v>347.31780457360003</v>
          </cell>
        </row>
        <row r="192">
          <cell r="C192">
            <v>218637.42822780192</v>
          </cell>
          <cell r="D192">
            <v>71722.658593796688</v>
          </cell>
          <cell r="E192">
            <v>109607.07452447775</v>
          </cell>
          <cell r="F192">
            <v>0</v>
          </cell>
          <cell r="G192">
            <v>27890.161741878299</v>
          </cell>
          <cell r="H192">
            <v>9417.5333676506416</v>
          </cell>
        </row>
        <row r="193">
          <cell r="C193">
            <v>112217.4091485235</v>
          </cell>
          <cell r="D193">
            <v>27470.737777717139</v>
          </cell>
          <cell r="E193">
            <v>75068.516714991929</v>
          </cell>
          <cell r="F193">
            <v>0</v>
          </cell>
          <cell r="G193">
            <v>8014.2772056166814</v>
          </cell>
          <cell r="H193">
            <v>1663.87745019764</v>
          </cell>
        </row>
        <row r="194">
          <cell r="C194">
            <v>801258.94628543395</v>
          </cell>
          <cell r="D194">
            <v>16690.790106770615</v>
          </cell>
          <cell r="E194">
            <v>232183.73975364136</v>
          </cell>
          <cell r="F194">
            <v>18425.446573779242</v>
          </cell>
          <cell r="G194">
            <v>399042.28716642153</v>
          </cell>
          <cell r="H194">
            <v>134916.68268482282</v>
          </cell>
        </row>
        <row r="195">
          <cell r="C195">
            <v>636305.43807528995</v>
          </cell>
          <cell r="D195">
            <v>0</v>
          </cell>
          <cell r="E195">
            <v>105714.43693128831</v>
          </cell>
          <cell r="F195">
            <v>0</v>
          </cell>
          <cell r="G195">
            <v>480432.26253126597</v>
          </cell>
          <cell r="H195">
            <v>50158.738612731875</v>
          </cell>
        </row>
        <row r="196">
          <cell r="C196">
            <v>564550.62232689396</v>
          </cell>
          <cell r="D196">
            <v>6654.9258763630405</v>
          </cell>
          <cell r="E196">
            <v>223233.81735264318</v>
          </cell>
          <cell r="F196">
            <v>0</v>
          </cell>
          <cell r="G196">
            <v>274033.00985906582</v>
          </cell>
          <cell r="H196">
            <v>60628.869238819789</v>
          </cell>
        </row>
        <row r="197">
          <cell r="C197">
            <v>180233.74279950093</v>
          </cell>
          <cell r="D197">
            <v>6324.0940163986807</v>
          </cell>
          <cell r="E197">
            <v>116232.39671432837</v>
          </cell>
          <cell r="F197">
            <v>0</v>
          </cell>
          <cell r="G197">
            <v>55393.441598393656</v>
          </cell>
          <cell r="H197">
            <v>2283.8104703813401</v>
          </cell>
        </row>
        <row r="198">
          <cell r="C198">
            <v>911296.38933346921</v>
          </cell>
          <cell r="D198">
            <v>23869.434784917561</v>
          </cell>
          <cell r="E198">
            <v>423479.07641944633</v>
          </cell>
          <cell r="F198">
            <v>80940.51207748249</v>
          </cell>
          <cell r="G198">
            <v>161114.94131189148</v>
          </cell>
          <cell r="H198">
            <v>221892.42473972868</v>
          </cell>
        </row>
        <row r="199">
          <cell r="C199">
            <v>555.70848731776005</v>
          </cell>
          <cell r="D199">
            <v>555.70848731776005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</row>
        <row r="200">
          <cell r="C200">
            <v>2720.6894063375598</v>
          </cell>
          <cell r="D200">
            <v>0</v>
          </cell>
          <cell r="E200">
            <v>598.85627754348002</v>
          </cell>
          <cell r="F200">
            <v>0</v>
          </cell>
          <cell r="G200">
            <v>1849.6257299106799</v>
          </cell>
          <cell r="H200">
            <v>272.2073988834</v>
          </cell>
        </row>
        <row r="201"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</row>
        <row r="202">
          <cell r="C202">
            <v>260.48835343019999</v>
          </cell>
          <cell r="D202">
            <v>0</v>
          </cell>
          <cell r="E202">
            <v>0</v>
          </cell>
          <cell r="F202">
            <v>0</v>
          </cell>
          <cell r="G202">
            <v>260.48835343019999</v>
          </cell>
          <cell r="H202">
            <v>0</v>
          </cell>
        </row>
        <row r="211">
          <cell r="C211">
            <v>3041078.4438280007</v>
          </cell>
          <cell r="D211">
            <v>224444.52703656728</v>
          </cell>
          <cell r="E211">
            <v>1356133.3686985306</v>
          </cell>
          <cell r="F211">
            <v>99105.470297831562</v>
          </cell>
          <cell r="G211">
            <v>1361395.0777946934</v>
          </cell>
        </row>
        <row r="212">
          <cell r="C212">
            <v>394882.97790995153</v>
          </cell>
          <cell r="D212">
            <v>60745.884019922531</v>
          </cell>
          <cell r="E212">
            <v>181855.60247473759</v>
          </cell>
          <cell r="F212">
            <v>19449.797056121603</v>
          </cell>
          <cell r="G212">
            <v>132831.69435917298</v>
          </cell>
        </row>
        <row r="213">
          <cell r="C213">
            <v>286628.04541207245</v>
          </cell>
          <cell r="D213">
            <v>16764.661838377604</v>
          </cell>
          <cell r="E213">
            <v>155311.48212591867</v>
          </cell>
          <cell r="F213">
            <v>12057.049450112796</v>
          </cell>
          <cell r="G213">
            <v>102494.85199766391</v>
          </cell>
        </row>
        <row r="214">
          <cell r="C214">
            <v>1040259.8203375833</v>
          </cell>
          <cell r="D214">
            <v>104905.1587906715</v>
          </cell>
          <cell r="E214">
            <v>469651.75315127213</v>
          </cell>
          <cell r="F214">
            <v>37029.73289699122</v>
          </cell>
          <cell r="G214">
            <v>428673.17549866677</v>
          </cell>
        </row>
        <row r="215">
          <cell r="C215">
            <v>1319307.6001681238</v>
          </cell>
          <cell r="D215">
            <v>42028.822387597102</v>
          </cell>
          <cell r="E215">
            <v>549314.53094670654</v>
          </cell>
          <cell r="F215">
            <v>30568.890894605869</v>
          </cell>
          <cell r="G215">
            <v>697395.3559392785</v>
          </cell>
        </row>
        <row r="217">
          <cell r="C217">
            <v>306734.05263171258</v>
          </cell>
          <cell r="D217">
            <v>4626.17370869754</v>
          </cell>
          <cell r="E217">
            <v>95541.330047659038</v>
          </cell>
          <cell r="F217">
            <v>10180.598724063721</v>
          </cell>
          <cell r="G217">
            <v>196385.95015129371</v>
          </cell>
        </row>
        <row r="218">
          <cell r="C218">
            <v>1560820.1530040675</v>
          </cell>
          <cell r="D218">
            <v>32991.064973316476</v>
          </cell>
          <cell r="E218">
            <v>647045.12463481759</v>
          </cell>
          <cell r="F218">
            <v>59669.478938577166</v>
          </cell>
          <cell r="G218">
            <v>821114.4844575132</v>
          </cell>
        </row>
        <row r="219">
          <cell r="C219">
            <v>844331.00032134727</v>
          </cell>
          <cell r="D219">
            <v>84764.330200362718</v>
          </cell>
          <cell r="E219">
            <v>456003.70371460461</v>
          </cell>
          <cell r="F219">
            <v>26453.730708627339</v>
          </cell>
          <cell r="G219">
            <v>277109.23569775728</v>
          </cell>
        </row>
        <row r="220">
          <cell r="C220">
            <v>317622.94738506788</v>
          </cell>
          <cell r="D220">
            <v>101541.98144733165</v>
          </cell>
          <cell r="E220">
            <v>151951.53482206768</v>
          </cell>
          <cell r="F220">
            <v>2007.1281901473599</v>
          </cell>
          <cell r="G220">
            <v>62122.302925521857</v>
          </cell>
        </row>
        <row r="221">
          <cell r="C221">
            <v>11570.290485455202</v>
          </cell>
          <cell r="D221">
            <v>520.9767068604001</v>
          </cell>
          <cell r="E221">
            <v>5591.6754794853205</v>
          </cell>
          <cell r="F221">
            <v>794.5337364159999</v>
          </cell>
          <cell r="G221">
            <v>4663.1045626934792</v>
          </cell>
        </row>
        <row r="223">
          <cell r="C223">
            <v>4934.8586529407194</v>
          </cell>
          <cell r="D223">
            <v>0</v>
          </cell>
          <cell r="E223">
            <v>1649.7069607737399</v>
          </cell>
          <cell r="F223">
            <v>0</v>
          </cell>
          <cell r="G223">
            <v>3285.15169216698</v>
          </cell>
        </row>
        <row r="224">
          <cell r="C224">
            <v>35752.179698118598</v>
          </cell>
          <cell r="D224">
            <v>0</v>
          </cell>
          <cell r="E224">
            <v>25534.967443730588</v>
          </cell>
          <cell r="F224">
            <v>2615.4681010839599</v>
          </cell>
          <cell r="G224">
            <v>7601.7441533039992</v>
          </cell>
        </row>
        <row r="225">
          <cell r="C225">
            <v>195447.49532795965</v>
          </cell>
          <cell r="D225">
            <v>2395.2132554447999</v>
          </cell>
          <cell r="E225">
            <v>133172.7625659341</v>
          </cell>
          <cell r="F225">
            <v>14832.691201453319</v>
          </cell>
          <cell r="G225">
            <v>45046.828305129551</v>
          </cell>
        </row>
        <row r="226">
          <cell r="C226">
            <v>466359.78343035869</v>
          </cell>
          <cell r="D226">
            <v>22067.316588017104</v>
          </cell>
          <cell r="E226">
            <v>322767.0305021297</v>
          </cell>
          <cell r="F226">
            <v>19407.484789842645</v>
          </cell>
          <cell r="G226">
            <v>102117.95155036665</v>
          </cell>
        </row>
        <row r="227">
          <cell r="C227">
            <v>387012.51418763265</v>
          </cell>
          <cell r="D227">
            <v>29167.647797468715</v>
          </cell>
          <cell r="E227">
            <v>226331.61932957129</v>
          </cell>
          <cell r="F227">
            <v>11473.181709222503</v>
          </cell>
          <cell r="G227">
            <v>120040.06535136735</v>
          </cell>
        </row>
        <row r="228">
          <cell r="C228">
            <v>421620.26875836524</v>
          </cell>
          <cell r="D228">
            <v>30403.267307582326</v>
          </cell>
          <cell r="E228">
            <v>200910.4383338342</v>
          </cell>
          <cell r="F228">
            <v>10651.874803197359</v>
          </cell>
          <cell r="G228">
            <v>179654.68831374717</v>
          </cell>
        </row>
        <row r="229">
          <cell r="C229">
            <v>589304.05002065981</v>
          </cell>
          <cell r="D229">
            <v>56337.797533554542</v>
          </cell>
          <cell r="E229">
            <v>232707.67800986508</v>
          </cell>
          <cell r="F229">
            <v>16718.90895437172</v>
          </cell>
          <cell r="G229">
            <v>283539.66552286327</v>
          </cell>
        </row>
        <row r="230">
          <cell r="C230">
            <v>629164.46712513838</v>
          </cell>
          <cell r="D230">
            <v>68877.813400743078</v>
          </cell>
          <cell r="E230">
            <v>161300.0982049522</v>
          </cell>
          <cell r="F230">
            <v>15701.168974312079</v>
          </cell>
          <cell r="G230">
            <v>383285.38654513034</v>
          </cell>
        </row>
        <row r="231">
          <cell r="C231">
            <v>310019.68787835765</v>
          </cell>
          <cell r="D231">
            <v>15195.471153758157</v>
          </cell>
          <cell r="E231">
            <v>51486.859948951715</v>
          </cell>
          <cell r="F231">
            <v>7704.6917643478801</v>
          </cell>
          <cell r="G231">
            <v>235632.66501129937</v>
          </cell>
        </row>
        <row r="233">
          <cell r="C233">
            <v>1875599.2332117788</v>
          </cell>
          <cell r="D233">
            <v>105621.99329699823</v>
          </cell>
          <cell r="E233">
            <v>989715.27647905238</v>
          </cell>
          <cell r="F233">
            <v>7566.4866149266991</v>
          </cell>
          <cell r="G233">
            <v>772695.47682104167</v>
          </cell>
        </row>
        <row r="234">
          <cell r="C234">
            <v>1165479.2106157537</v>
          </cell>
          <cell r="D234">
            <v>118822.5337395706</v>
          </cell>
          <cell r="E234">
            <v>366418.09221957828</v>
          </cell>
          <cell r="F234">
            <v>91538.983682904844</v>
          </cell>
          <cell r="G234">
            <v>588699.6009737422</v>
          </cell>
        </row>
        <row r="235">
          <cell r="C235">
            <v>3040491.3065959103</v>
          </cell>
          <cell r="D235">
            <v>224444.52703656728</v>
          </cell>
          <cell r="E235">
            <v>1355806.7198198705</v>
          </cell>
          <cell r="F235">
            <v>99105.470297831562</v>
          </cell>
          <cell r="G235">
            <v>1361134.5894412633</v>
          </cell>
        </row>
        <row r="236">
          <cell r="C236">
            <v>1081274.8552359131</v>
          </cell>
          <cell r="D236">
            <v>30746.583804803209</v>
          </cell>
          <cell r="E236">
            <v>329639.0647438101</v>
          </cell>
          <cell r="F236">
            <v>24497.563715777567</v>
          </cell>
          <cell r="G236">
            <v>696391.64297152706</v>
          </cell>
        </row>
        <row r="237">
          <cell r="C237">
            <v>1286334.6159245288</v>
          </cell>
          <cell r="D237">
            <v>53537.908704464629</v>
          </cell>
          <cell r="E237">
            <v>720014.0138867246</v>
          </cell>
          <cell r="F237">
            <v>69106.465137646795</v>
          </cell>
          <cell r="G237">
            <v>443676.22819576639</v>
          </cell>
        </row>
        <row r="238">
          <cell r="C238">
            <v>6329.2121950108203</v>
          </cell>
          <cell r="D238">
            <v>558.79878617190002</v>
          </cell>
          <cell r="E238">
            <v>2303.5187681056</v>
          </cell>
          <cell r="F238">
            <v>0</v>
          </cell>
          <cell r="G238">
            <v>3466.8946407333201</v>
          </cell>
        </row>
        <row r="239">
          <cell r="C239">
            <v>507403.14293401473</v>
          </cell>
          <cell r="D239">
            <v>92586.411345459608</v>
          </cell>
          <cell r="E239">
            <v>257334.45211932866</v>
          </cell>
          <cell r="F239">
            <v>5501.4414444072199</v>
          </cell>
          <cell r="G239">
            <v>151980.83802481904</v>
          </cell>
        </row>
        <row r="240">
          <cell r="C240">
            <v>96841.214805691125</v>
          </cell>
          <cell r="D240">
            <v>29170.713049077465</v>
          </cell>
          <cell r="E240">
            <v>28012.742967246359</v>
          </cell>
          <cell r="F240">
            <v>0</v>
          </cell>
          <cell r="G240">
            <v>39657.758789367312</v>
          </cell>
        </row>
        <row r="241">
          <cell r="C241">
            <v>28167.124260512875</v>
          </cell>
          <cell r="D241">
            <v>12423.223577975341</v>
          </cell>
          <cell r="E241">
            <v>8295.9888256109007</v>
          </cell>
          <cell r="F241">
            <v>0</v>
          </cell>
          <cell r="G241">
            <v>7447.9118569266411</v>
          </cell>
        </row>
        <row r="242">
          <cell r="C242">
            <v>34141.141239973287</v>
          </cell>
          <cell r="D242">
            <v>5420.8877686165997</v>
          </cell>
          <cell r="E242">
            <v>10206.938509141262</v>
          </cell>
          <cell r="F242">
            <v>0</v>
          </cell>
          <cell r="G242">
            <v>18513.314962215405</v>
          </cell>
        </row>
        <row r="244">
          <cell r="C244">
            <v>776663.81907395658</v>
          </cell>
          <cell r="D244">
            <v>0</v>
          </cell>
          <cell r="E244">
            <v>343471.78039296786</v>
          </cell>
          <cell r="F244">
            <v>0</v>
          </cell>
          <cell r="G244">
            <v>433192.03868098033</v>
          </cell>
        </row>
        <row r="245">
          <cell r="C245">
            <v>478802.29123896162</v>
          </cell>
          <cell r="D245">
            <v>272.2073988834</v>
          </cell>
          <cell r="E245">
            <v>276755.67047606542</v>
          </cell>
          <cell r="F245">
            <v>0</v>
          </cell>
          <cell r="G245">
            <v>201774.41336400952</v>
          </cell>
        </row>
        <row r="246">
          <cell r="C246">
            <v>1785025.1962826753</v>
          </cell>
          <cell r="D246">
            <v>224172.31963768389</v>
          </cell>
          <cell r="E246">
            <v>735579.26895093173</v>
          </cell>
          <cell r="F246">
            <v>99105.470297831562</v>
          </cell>
          <cell r="G246">
            <v>726168.13739635423</v>
          </cell>
        </row>
        <row r="247">
          <cell r="C247">
            <v>587.13723209028001</v>
          </cell>
          <cell r="D247">
            <v>0</v>
          </cell>
          <cell r="E247">
            <v>326.64887866008002</v>
          </cell>
          <cell r="F247">
            <v>0</v>
          </cell>
          <cell r="G247">
            <v>260.48835343019999</v>
          </cell>
        </row>
        <row r="250">
          <cell r="C250">
            <v>767719.04139026674</v>
          </cell>
          <cell r="D250">
            <v>0</v>
          </cell>
          <cell r="E250">
            <v>339375.38559035794</v>
          </cell>
          <cell r="F250">
            <v>0</v>
          </cell>
          <cell r="G250">
            <v>428343.65579990041</v>
          </cell>
        </row>
        <row r="251">
          <cell r="C251">
            <v>8944.7776836899193</v>
          </cell>
          <cell r="D251">
            <v>0</v>
          </cell>
          <cell r="E251">
            <v>4096.3948026096796</v>
          </cell>
          <cell r="F251">
            <v>0</v>
          </cell>
          <cell r="G251">
            <v>4848.3828810802397</v>
          </cell>
        </row>
        <row r="252">
          <cell r="C252">
            <v>478802.29123896162</v>
          </cell>
          <cell r="D252">
            <v>272.2073988834</v>
          </cell>
          <cell r="E252">
            <v>276755.67047606542</v>
          </cell>
          <cell r="F252">
            <v>0</v>
          </cell>
          <cell r="G252">
            <v>201774.41336400952</v>
          </cell>
        </row>
        <row r="253">
          <cell r="C253">
            <v>11602.386660762862</v>
          </cell>
          <cell r="D253">
            <v>7290.8995440594617</v>
          </cell>
          <cell r="E253">
            <v>2658.8278681817997</v>
          </cell>
          <cell r="F253">
            <v>0</v>
          </cell>
          <cell r="G253">
            <v>1652.6592485215999</v>
          </cell>
        </row>
        <row r="254">
          <cell r="C254">
            <v>19202.617986936166</v>
          </cell>
          <cell r="D254">
            <v>3174.5130516098002</v>
          </cell>
          <cell r="E254">
            <v>6593.8023178482808</v>
          </cell>
          <cell r="F254">
            <v>0</v>
          </cell>
          <cell r="G254">
            <v>9434.3026174780825</v>
          </cell>
        </row>
        <row r="255">
          <cell r="C255">
            <v>196780.096991142</v>
          </cell>
          <cell r="D255">
            <v>272.2073988834</v>
          </cell>
          <cell r="E255">
            <v>156048.48761114379</v>
          </cell>
          <cell r="F255">
            <v>0</v>
          </cell>
          <cell r="G255">
            <v>40459.401981115559</v>
          </cell>
        </row>
        <row r="256">
          <cell r="C256">
            <v>564048.76831943134</v>
          </cell>
          <cell r="D256">
            <v>916.70713415759997</v>
          </cell>
          <cell r="E256">
            <v>216991.14755505958</v>
          </cell>
          <cell r="F256">
            <v>0</v>
          </cell>
          <cell r="G256">
            <v>346140.913630214</v>
          </cell>
        </row>
        <row r="257">
          <cell r="C257">
            <v>104087.55418174287</v>
          </cell>
          <cell r="D257">
            <v>581.97000061189999</v>
          </cell>
          <cell r="E257">
            <v>44549.275455413779</v>
          </cell>
          <cell r="F257">
            <v>0</v>
          </cell>
          <cell r="G257">
            <v>58956.308725717216</v>
          </cell>
        </row>
        <row r="258">
          <cell r="C258">
            <v>127785.62457012219</v>
          </cell>
          <cell r="D258">
            <v>0</v>
          </cell>
          <cell r="E258">
            <v>59528.565692338285</v>
          </cell>
          <cell r="F258">
            <v>0</v>
          </cell>
          <cell r="G258">
            <v>68257.058877783871</v>
          </cell>
        </row>
        <row r="259">
          <cell r="C259">
            <v>20963.59247358804</v>
          </cell>
          <cell r="D259">
            <v>1970.1944251531597</v>
          </cell>
          <cell r="E259">
            <v>17925.949313541601</v>
          </cell>
          <cell r="F259">
            <v>0</v>
          </cell>
          <cell r="G259">
            <v>1067.4487348932798</v>
          </cell>
        </row>
        <row r="260">
          <cell r="C260">
            <v>43953.539289384142</v>
          </cell>
          <cell r="D260">
            <v>3242.947355755</v>
          </cell>
          <cell r="E260">
            <v>38325.693073419978</v>
          </cell>
          <cell r="F260">
            <v>0</v>
          </cell>
          <cell r="G260">
            <v>2384.8988602091599</v>
          </cell>
        </row>
        <row r="261">
          <cell r="C261">
            <v>5403.7294238415197</v>
          </cell>
          <cell r="D261">
            <v>0</v>
          </cell>
          <cell r="E261">
            <v>5031.4370874507194</v>
          </cell>
          <cell r="F261">
            <v>0</v>
          </cell>
          <cell r="G261">
            <v>372.29233639079996</v>
          </cell>
        </row>
        <row r="262">
          <cell r="C262">
            <v>33234.309629024501</v>
          </cell>
          <cell r="D262">
            <v>544.41479776680001</v>
          </cell>
          <cell r="E262">
            <v>13832.063922883637</v>
          </cell>
          <cell r="F262">
            <v>0</v>
          </cell>
          <cell r="G262">
            <v>18857.830908374057</v>
          </cell>
        </row>
        <row r="263">
          <cell r="C263">
            <v>70828.392481299263</v>
          </cell>
          <cell r="D263">
            <v>0</v>
          </cell>
          <cell r="E263">
            <v>60104.197505549397</v>
          </cell>
          <cell r="F263">
            <v>0</v>
          </cell>
          <cell r="G263">
            <v>10724.194975749882</v>
          </cell>
        </row>
        <row r="264">
          <cell r="C264">
            <v>89545.257820128507</v>
          </cell>
          <cell r="D264">
            <v>89545.257820128507</v>
          </cell>
          <cell r="E264">
            <v>0</v>
          </cell>
          <cell r="F264">
            <v>0</v>
          </cell>
          <cell r="G264">
            <v>0</v>
          </cell>
        </row>
        <row r="265">
          <cell r="C265">
            <v>122185.02577295229</v>
          </cell>
          <cell r="D265">
            <v>83115.124557663104</v>
          </cell>
          <cell r="E265">
            <v>35657.554808739878</v>
          </cell>
          <cell r="F265">
            <v>0</v>
          </cell>
          <cell r="G265">
            <v>3412.3464065491798</v>
          </cell>
        </row>
        <row r="266">
          <cell r="C266">
            <v>55336.31221936502</v>
          </cell>
          <cell r="D266">
            <v>33245.876153013167</v>
          </cell>
          <cell r="E266">
            <v>19238.326140196616</v>
          </cell>
          <cell r="F266">
            <v>0</v>
          </cell>
          <cell r="G266">
            <v>2852.1099261551994</v>
          </cell>
        </row>
        <row r="267">
          <cell r="C267">
            <v>19967.944892167819</v>
          </cell>
          <cell r="D267">
            <v>0</v>
          </cell>
          <cell r="E267">
            <v>10888.536574409662</v>
          </cell>
          <cell r="F267">
            <v>0</v>
          </cell>
          <cell r="G267">
            <v>9079.4083177581615</v>
          </cell>
        </row>
        <row r="268">
          <cell r="C268">
            <v>174199.77753167055</v>
          </cell>
          <cell r="D268">
            <v>272.2073988834</v>
          </cell>
          <cell r="E268">
            <v>31085.464736623398</v>
          </cell>
          <cell r="F268">
            <v>0</v>
          </cell>
          <cell r="G268">
            <v>142842.10539616455</v>
          </cell>
        </row>
        <row r="269">
          <cell r="C269">
            <v>122865.28401033499</v>
          </cell>
          <cell r="D269">
            <v>0</v>
          </cell>
          <cell r="E269">
            <v>14629.372056987759</v>
          </cell>
          <cell r="F269">
            <v>99105.470297831562</v>
          </cell>
          <cell r="G269">
            <v>9130.4416555155221</v>
          </cell>
        </row>
        <row r="270">
          <cell r="C270">
            <v>2043.5282022087597</v>
          </cell>
          <cell r="D270">
            <v>0</v>
          </cell>
          <cell r="E270">
            <v>2043.5282022087597</v>
          </cell>
          <cell r="F270">
            <v>0</v>
          </cell>
          <cell r="G270">
            <v>0</v>
          </cell>
        </row>
        <row r="271">
          <cell r="C271">
            <v>991.45382670431991</v>
          </cell>
          <cell r="D271">
            <v>0</v>
          </cell>
          <cell r="E271">
            <v>447.03902893751996</v>
          </cell>
          <cell r="F271">
            <v>0</v>
          </cell>
          <cell r="G271">
            <v>544.41479776680001</v>
          </cell>
        </row>
        <row r="272"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</row>
        <row r="273">
          <cell r="C273">
            <v>587.13723209028001</v>
          </cell>
          <cell r="D273">
            <v>0</v>
          </cell>
          <cell r="E273">
            <v>326.64887866008002</v>
          </cell>
          <cell r="F273">
            <v>0</v>
          </cell>
          <cell r="G273">
            <v>260.48835343019999</v>
          </cell>
        </row>
        <row r="275">
          <cell r="C275">
            <v>90643.226390948941</v>
          </cell>
          <cell r="D275">
            <v>14790.891372353261</v>
          </cell>
          <cell r="E275">
            <v>37217.250636717712</v>
          </cell>
          <cell r="F275">
            <v>0</v>
          </cell>
          <cell r="G275">
            <v>38635.084381878005</v>
          </cell>
        </row>
        <row r="276">
          <cell r="C276">
            <v>116924.87840378445</v>
          </cell>
          <cell r="D276">
            <v>59614.129560947222</v>
          </cell>
          <cell r="E276">
            <v>38972.358701187433</v>
          </cell>
          <cell r="F276">
            <v>0</v>
          </cell>
          <cell r="G276">
            <v>18338.390141649677</v>
          </cell>
        </row>
        <row r="277">
          <cell r="C277">
            <v>205229.67704007257</v>
          </cell>
          <cell r="D277">
            <v>70556.053649620982</v>
          </cell>
          <cell r="E277">
            <v>107773.31739160939</v>
          </cell>
          <cell r="F277">
            <v>0</v>
          </cell>
          <cell r="G277">
            <v>26900.305998843542</v>
          </cell>
        </row>
        <row r="278">
          <cell r="C278">
            <v>108446.31857067108</v>
          </cell>
          <cell r="D278">
            <v>25944.207669197338</v>
          </cell>
          <cell r="E278">
            <v>74487.833695856971</v>
          </cell>
          <cell r="F278">
            <v>0</v>
          </cell>
          <cell r="G278">
            <v>8014.2772056166814</v>
          </cell>
        </row>
        <row r="279">
          <cell r="C279">
            <v>660043.76707818231</v>
          </cell>
          <cell r="D279">
            <v>16690.790106770615</v>
          </cell>
          <cell r="E279">
            <v>231315.44524220735</v>
          </cell>
          <cell r="F279">
            <v>18164.958220349039</v>
          </cell>
          <cell r="G279">
            <v>393872.57350885583</v>
          </cell>
        </row>
        <row r="280">
          <cell r="C280">
            <v>495326.17277758662</v>
          </cell>
          <cell r="D280">
            <v>0</v>
          </cell>
          <cell r="E280">
            <v>105714.43693128831</v>
          </cell>
          <cell r="F280">
            <v>0</v>
          </cell>
          <cell r="G280">
            <v>389611.73584629543</v>
          </cell>
        </row>
        <row r="281">
          <cell r="C281">
            <v>498304.62296326354</v>
          </cell>
          <cell r="D281">
            <v>6446.5351936188799</v>
          </cell>
          <cell r="E281">
            <v>221858.82172572333</v>
          </cell>
          <cell r="F281">
            <v>0</v>
          </cell>
          <cell r="G281">
            <v>269999.26604391838</v>
          </cell>
        </row>
        <row r="282">
          <cell r="C282">
            <v>176287.28098417455</v>
          </cell>
          <cell r="D282">
            <v>5976.7762118250812</v>
          </cell>
          <cell r="E282">
            <v>115798.24945861136</v>
          </cell>
          <cell r="F282">
            <v>0</v>
          </cell>
          <cell r="G282">
            <v>54512.25531373913</v>
          </cell>
        </row>
        <row r="283">
          <cell r="C283">
            <v>686607.82077092549</v>
          </cell>
          <cell r="D283">
            <v>23869.434784917561</v>
          </cell>
          <cell r="E283">
            <v>422396.79863788746</v>
          </cell>
          <cell r="F283">
            <v>80940.51207748249</v>
          </cell>
          <cell r="G283">
            <v>159401.07527063726</v>
          </cell>
        </row>
        <row r="284">
          <cell r="C284">
            <v>555.70848731776005</v>
          </cell>
          <cell r="D284">
            <v>555.70848731776005</v>
          </cell>
          <cell r="E284">
            <v>0</v>
          </cell>
          <cell r="F284">
            <v>0</v>
          </cell>
          <cell r="G284">
            <v>0</v>
          </cell>
        </row>
        <row r="285">
          <cell r="C285">
            <v>2448.4820074541599</v>
          </cell>
          <cell r="D285">
            <v>0</v>
          </cell>
          <cell r="E285">
            <v>598.85627754348002</v>
          </cell>
          <cell r="F285">
            <v>0</v>
          </cell>
          <cell r="G285">
            <v>1849.6257299106799</v>
          </cell>
        </row>
        <row r="286"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</row>
        <row r="287">
          <cell r="C287">
            <v>260.48835343019999</v>
          </cell>
          <cell r="D287">
            <v>0</v>
          </cell>
          <cell r="E287">
            <v>0</v>
          </cell>
          <cell r="F287">
            <v>0</v>
          </cell>
          <cell r="G287">
            <v>260.48835343019999</v>
          </cell>
        </row>
        <row r="376">
          <cell r="H376">
            <v>0</v>
          </cell>
          <cell r="I376">
            <v>0</v>
          </cell>
        </row>
        <row r="378">
          <cell r="H378">
            <v>0</v>
          </cell>
          <cell r="I378">
            <v>0</v>
          </cell>
        </row>
        <row r="379">
          <cell r="H379">
            <v>0</v>
          </cell>
          <cell r="I379">
            <v>0</v>
          </cell>
        </row>
        <row r="380">
          <cell r="H380">
            <v>0</v>
          </cell>
          <cell r="I380">
            <v>0</v>
          </cell>
        </row>
        <row r="381">
          <cell r="H381">
            <v>0</v>
          </cell>
          <cell r="I381">
            <v>0</v>
          </cell>
        </row>
        <row r="382">
          <cell r="H382">
            <v>0</v>
          </cell>
          <cell r="I382">
            <v>0</v>
          </cell>
        </row>
        <row r="383">
          <cell r="H383">
            <v>0</v>
          </cell>
          <cell r="I383">
            <v>0</v>
          </cell>
        </row>
        <row r="384">
          <cell r="H384">
            <v>0</v>
          </cell>
          <cell r="I384">
            <v>0</v>
          </cell>
        </row>
        <row r="385">
          <cell r="H385">
            <v>0</v>
          </cell>
          <cell r="I385">
            <v>0</v>
          </cell>
        </row>
        <row r="386">
          <cell r="H386">
            <v>0</v>
          </cell>
          <cell r="I386">
            <v>0</v>
          </cell>
        </row>
        <row r="387">
          <cell r="H387">
            <v>0</v>
          </cell>
          <cell r="I387">
            <v>0</v>
          </cell>
        </row>
        <row r="388">
          <cell r="H388">
            <v>0</v>
          </cell>
          <cell r="I388">
            <v>0</v>
          </cell>
        </row>
        <row r="389">
          <cell r="H389">
            <v>0</v>
          </cell>
          <cell r="I389">
            <v>0</v>
          </cell>
        </row>
        <row r="390">
          <cell r="H390">
            <v>0</v>
          </cell>
          <cell r="I390">
            <v>0</v>
          </cell>
        </row>
        <row r="391">
          <cell r="H391">
            <v>0</v>
          </cell>
          <cell r="I391">
            <v>0</v>
          </cell>
        </row>
        <row r="392">
          <cell r="H392">
            <v>0</v>
          </cell>
          <cell r="I392">
            <v>0</v>
          </cell>
        </row>
        <row r="393">
          <cell r="H393">
            <v>0</v>
          </cell>
          <cell r="I393">
            <v>0</v>
          </cell>
        </row>
        <row r="394">
          <cell r="H394">
            <v>0</v>
          </cell>
          <cell r="I394">
            <v>0</v>
          </cell>
        </row>
        <row r="395">
          <cell r="H395">
            <v>0</v>
          </cell>
          <cell r="I395">
            <v>0</v>
          </cell>
        </row>
        <row r="396">
          <cell r="H396">
            <v>0</v>
          </cell>
          <cell r="I396">
            <v>0</v>
          </cell>
        </row>
        <row r="397">
          <cell r="H397">
            <v>0</v>
          </cell>
          <cell r="I397">
            <v>0</v>
          </cell>
        </row>
        <row r="398">
          <cell r="H398">
            <v>0</v>
          </cell>
          <cell r="I398">
            <v>0</v>
          </cell>
        </row>
        <row r="399">
          <cell r="H399">
            <v>0</v>
          </cell>
          <cell r="I399">
            <v>0</v>
          </cell>
        </row>
        <row r="400">
          <cell r="H400">
            <v>0</v>
          </cell>
          <cell r="I400">
            <v>0</v>
          </cell>
        </row>
        <row r="401">
          <cell r="H401">
            <v>0</v>
          </cell>
          <cell r="I401">
            <v>0</v>
          </cell>
        </row>
        <row r="402">
          <cell r="H402">
            <v>0</v>
          </cell>
          <cell r="I402">
            <v>0</v>
          </cell>
        </row>
        <row r="403">
          <cell r="H403">
            <v>0</v>
          </cell>
          <cell r="I403">
            <v>0</v>
          </cell>
        </row>
        <row r="404">
          <cell r="H404">
            <v>0</v>
          </cell>
          <cell r="I404">
            <v>0</v>
          </cell>
        </row>
        <row r="405">
          <cell r="H405">
            <v>0</v>
          </cell>
          <cell r="I405">
            <v>0</v>
          </cell>
        </row>
        <row r="406">
          <cell r="H406">
            <v>0</v>
          </cell>
          <cell r="I406">
            <v>0</v>
          </cell>
        </row>
        <row r="407">
          <cell r="H407">
            <v>0</v>
          </cell>
          <cell r="I407">
            <v>0</v>
          </cell>
        </row>
        <row r="408">
          <cell r="H408">
            <v>0</v>
          </cell>
          <cell r="I408">
            <v>0</v>
          </cell>
        </row>
        <row r="409">
          <cell r="H409">
            <v>0</v>
          </cell>
          <cell r="I409">
            <v>0</v>
          </cell>
        </row>
        <row r="410">
          <cell r="H410">
            <v>0</v>
          </cell>
          <cell r="I410">
            <v>0</v>
          </cell>
        </row>
        <row r="411">
          <cell r="H411">
            <v>0</v>
          </cell>
          <cell r="I411">
            <v>0</v>
          </cell>
        </row>
        <row r="412">
          <cell r="H412">
            <v>0</v>
          </cell>
          <cell r="I412">
            <v>0</v>
          </cell>
        </row>
        <row r="413">
          <cell r="H413">
            <v>0</v>
          </cell>
          <cell r="I413">
            <v>0</v>
          </cell>
        </row>
        <row r="415">
          <cell r="H415">
            <v>0</v>
          </cell>
          <cell r="I415">
            <v>0</v>
          </cell>
        </row>
        <row r="416">
          <cell r="H416">
            <v>0</v>
          </cell>
          <cell r="I416">
            <v>0</v>
          </cell>
        </row>
        <row r="417">
          <cell r="H417">
            <v>0</v>
          </cell>
          <cell r="I417">
            <v>0</v>
          </cell>
        </row>
        <row r="418">
          <cell r="H418">
            <v>0</v>
          </cell>
          <cell r="I418">
            <v>0</v>
          </cell>
        </row>
        <row r="419">
          <cell r="H419">
            <v>0</v>
          </cell>
          <cell r="I419">
            <v>0</v>
          </cell>
        </row>
        <row r="420">
          <cell r="H420">
            <v>0</v>
          </cell>
          <cell r="I420">
            <v>0</v>
          </cell>
        </row>
        <row r="421">
          <cell r="H421">
            <v>0</v>
          </cell>
          <cell r="I421">
            <v>0</v>
          </cell>
        </row>
        <row r="422">
          <cell r="H422">
            <v>0</v>
          </cell>
          <cell r="I422">
            <v>0</v>
          </cell>
        </row>
        <row r="423">
          <cell r="H423">
            <v>0</v>
          </cell>
          <cell r="I423">
            <v>0</v>
          </cell>
        </row>
        <row r="424">
          <cell r="H424">
            <v>0</v>
          </cell>
          <cell r="I424">
            <v>0</v>
          </cell>
        </row>
        <row r="425">
          <cell r="H425">
            <v>0</v>
          </cell>
          <cell r="I425">
            <v>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Portada"/>
      <sheetName val="Resumen"/>
    </sheetNames>
    <sheetDataSet>
      <sheetData sheetId="0"/>
      <sheetData sheetId="1">
        <row r="49">
          <cell r="A49" t="str">
            <v>Fuente: Instituto Nacional de Estadística (INE). L Encuesta Permanente de Hogares de Propósitos Múltiples, Junio 2015.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>
        <row r="4">
          <cell r="D4">
            <v>7.8009411346888244</v>
          </cell>
          <cell r="E4">
            <v>8.4410416463474487</v>
          </cell>
          <cell r="F4">
            <v>8.9939137785291461</v>
          </cell>
          <cell r="G4">
            <v>8.8631539750512456</v>
          </cell>
          <cell r="H4">
            <v>10.111711711711711</v>
          </cell>
        </row>
        <row r="5">
          <cell r="H5">
            <v>3.4317475682187601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>
        <row r="7">
          <cell r="C7">
            <v>5215.4132810014135</v>
          </cell>
          <cell r="D7">
            <v>7.5757827324478217</v>
          </cell>
          <cell r="E7">
            <v>6402.9638113570645</v>
          </cell>
          <cell r="F7">
            <v>8.5007250880463907</v>
          </cell>
          <cell r="G7">
            <v>11928.202511773947</v>
          </cell>
          <cell r="H7">
            <v>12.247588424437298</v>
          </cell>
          <cell r="I7">
            <v>5827.3355450236832</v>
          </cell>
          <cell r="J7">
            <v>8.0750704586215925</v>
          </cell>
          <cell r="K7">
            <v>3176.8520710059192</v>
          </cell>
          <cell r="L7">
            <v>6.284768211920527</v>
          </cell>
          <cell r="M7">
            <v>3757.633270321367</v>
          </cell>
          <cell r="N7">
            <v>6.3373092926490937</v>
          </cell>
        </row>
        <row r="8">
          <cell r="C8">
            <v>6781.0625612865351</v>
          </cell>
          <cell r="D8">
            <v>8.8923879040667497</v>
          </cell>
          <cell r="E8">
            <v>7847.0196016439977</v>
          </cell>
          <cell r="F8">
            <v>9.6338167435728241</v>
          </cell>
          <cell r="G8">
            <v>12628.42800788955</v>
          </cell>
          <cell r="H8">
            <v>12.742454728370229</v>
          </cell>
          <cell r="I8">
            <v>7237.3076923076851</v>
          </cell>
          <cell r="J8">
            <v>9.244863013698625</v>
          </cell>
          <cell r="K8">
            <v>3660.5111111111123</v>
          </cell>
          <cell r="L8">
            <v>6.467661691542288</v>
          </cell>
          <cell r="M8">
            <v>5039.5222107438076</v>
          </cell>
          <cell r="N8">
            <v>7.6149914821124325</v>
          </cell>
        </row>
        <row r="10">
          <cell r="C10">
            <v>7808.6416115454167</v>
          </cell>
          <cell r="D10">
            <v>9.6599622878692717</v>
          </cell>
          <cell r="E10">
            <v>9374.1853211009184</v>
          </cell>
          <cell r="F10">
            <v>10.371347785108384</v>
          </cell>
          <cell r="G10">
            <v>14517.413636363641</v>
          </cell>
          <cell r="H10">
            <v>13.16589861751152</v>
          </cell>
          <cell r="I10">
            <v>8480.6738578680106</v>
          </cell>
          <cell r="J10">
            <v>9.9400260756192917</v>
          </cell>
          <cell r="K10">
            <v>4161.7073170731692</v>
          </cell>
          <cell r="L10">
            <v>6.792207792207793</v>
          </cell>
          <cell r="M10">
            <v>4830.5567190226939</v>
          </cell>
          <cell r="N10">
            <v>8.2358490566037741</v>
          </cell>
        </row>
        <row r="11">
          <cell r="C11">
            <v>7945.4738675958215</v>
          </cell>
          <cell r="D11">
            <v>9.1508739650413897</v>
          </cell>
          <cell r="E11">
            <v>8320.8763586956647</v>
          </cell>
          <cell r="F11">
            <v>9.7908961593172101</v>
          </cell>
          <cell r="G11">
            <v>13465.278688524588</v>
          </cell>
          <cell r="H11">
            <v>12.683333333333335</v>
          </cell>
          <cell r="I11">
            <v>8099.9968000000044</v>
          </cell>
          <cell r="J11">
            <v>9.7633333333333354</v>
          </cell>
          <cell r="K11">
            <v>4805.7</v>
          </cell>
          <cell r="L11">
            <v>6.1395348837209287</v>
          </cell>
          <cell r="M11">
            <v>7274.8519417475709</v>
          </cell>
          <cell r="N11">
            <v>7.9791666666666652</v>
          </cell>
        </row>
        <row r="12">
          <cell r="C12">
            <v>5449.9401223776231</v>
          </cell>
          <cell r="D12">
            <v>8.1828058573452722</v>
          </cell>
          <cell r="E12">
            <v>6341.1338818249778</v>
          </cell>
          <cell r="F12">
            <v>8.9307086614173326</v>
          </cell>
          <cell r="G12">
            <v>10563.716814159292</v>
          </cell>
          <cell r="H12">
            <v>12.340909090909088</v>
          </cell>
          <cell r="I12">
            <v>5745.2121807465583</v>
          </cell>
          <cell r="J12">
            <v>8.3735810113519058</v>
          </cell>
          <cell r="K12">
            <v>2602.9032258064512</v>
          </cell>
          <cell r="L12">
            <v>6.3333333333333321</v>
          </cell>
          <cell r="M12">
            <v>4197.021030494212</v>
          </cell>
          <cell r="N12">
            <v>7.0613931523022453</v>
          </cell>
        </row>
        <row r="13">
          <cell r="C13">
            <v>3370.855591497238</v>
          </cell>
          <cell r="D13">
            <v>5.8399780038493274</v>
          </cell>
          <cell r="E13">
            <v>4155.1545275590497</v>
          </cell>
          <cell r="F13">
            <v>6.5833798103736623</v>
          </cell>
          <cell r="G13">
            <v>9197.3230769230759</v>
          </cell>
          <cell r="H13">
            <v>10.279999999999996</v>
          </cell>
          <cell r="I13">
            <v>3911.3812185578499</v>
          </cell>
          <cell r="J13">
            <v>6.3312061263560908</v>
          </cell>
          <cell r="K13">
            <v>2213.8141592920365</v>
          </cell>
          <cell r="L13">
            <v>5.9207920792079216</v>
          </cell>
          <cell r="M13">
            <v>2676.7373693379764</v>
          </cell>
          <cell r="N13">
            <v>5.1171366594360101</v>
          </cell>
        </row>
        <row r="15">
          <cell r="C15">
            <v>2294.7922755741151</v>
          </cell>
          <cell r="E15">
            <v>2973.478260869565</v>
          </cell>
          <cell r="G15">
            <v>4042.0000000000005</v>
          </cell>
          <cell r="I15">
            <v>2914.389261744966</v>
          </cell>
          <cell r="K15">
            <v>3082.8235294117644</v>
          </cell>
          <cell r="M15">
            <v>1912.8238172920076</v>
          </cell>
        </row>
        <row r="16">
          <cell r="C16">
            <v>3695.3567227742892</v>
          </cell>
          <cell r="D16">
            <v>4.7057392009734276</v>
          </cell>
          <cell r="E16">
            <v>4292.2873612297153</v>
          </cell>
          <cell r="F16">
            <v>4.9483347566182827</v>
          </cell>
          <cell r="G16">
            <v>7067.8737864077666</v>
          </cell>
          <cell r="H16">
            <v>5.3300970873786397</v>
          </cell>
          <cell r="I16">
            <v>4288.5743842364536</v>
          </cell>
          <cell r="J16">
            <v>4.9443349753694488</v>
          </cell>
          <cell r="K16">
            <v>2960.4784688995233</v>
          </cell>
          <cell r="L16">
            <v>4.7990430622009557</v>
          </cell>
          <cell r="M16">
            <v>3155.3754345307098</v>
          </cell>
          <cell r="N16">
            <v>4.4862881421398129</v>
          </cell>
        </row>
        <row r="17">
          <cell r="C17">
            <v>6237.4194800155201</v>
          </cell>
          <cell r="D17">
            <v>10.337213814512996</v>
          </cell>
          <cell r="E17">
            <v>6849.6421173762947</v>
          </cell>
          <cell r="F17">
            <v>10.435558112773279</v>
          </cell>
          <cell r="G17">
            <v>10216.140495867763</v>
          </cell>
          <cell r="H17">
            <v>11.190082644628102</v>
          </cell>
          <cell r="I17">
            <v>6468.9950389794421</v>
          </cell>
          <cell r="J17">
            <v>10.371367824238149</v>
          </cell>
          <cell r="K17">
            <v>3583.764705882355</v>
          </cell>
          <cell r="L17">
            <v>9.3529411764705923</v>
          </cell>
          <cell r="M17">
            <v>4969.1918951132366</v>
          </cell>
          <cell r="N17">
            <v>10.133492252681766</v>
          </cell>
        </row>
        <row r="18">
          <cell r="C18">
            <v>13440.340909090917</v>
          </cell>
          <cell r="D18">
            <v>15.190476190476184</v>
          </cell>
          <cell r="E18">
            <v>13544.634538152601</v>
          </cell>
          <cell r="F18">
            <v>15.13654618473895</v>
          </cell>
          <cell r="G18">
            <v>15622.462093862823</v>
          </cell>
          <cell r="H18">
            <v>15.74368231046931</v>
          </cell>
          <cell r="I18">
            <v>12460.216450216447</v>
          </cell>
          <cell r="J18">
            <v>14.818181818181824</v>
          </cell>
          <cell r="K18">
            <v>4225</v>
          </cell>
          <cell r="L18">
            <v>12.500000000000002</v>
          </cell>
          <cell r="M18">
            <v>13000.186440677966</v>
          </cell>
          <cell r="N18">
            <v>15.418079096045204</v>
          </cell>
        </row>
        <row r="19">
          <cell r="C19">
            <v>6831.9189189189192</v>
          </cell>
          <cell r="E19">
            <v>7064.7826086956529</v>
          </cell>
          <cell r="G19">
            <v>9000</v>
          </cell>
          <cell r="I19">
            <v>6983.684210526314</v>
          </cell>
          <cell r="K19">
            <v>5900</v>
          </cell>
          <cell r="M19">
            <v>6449.3571428571431</v>
          </cell>
        </row>
        <row r="20">
          <cell r="C20">
            <v>557.66666666666674</v>
          </cell>
          <cell r="D20">
            <v>3.3999999999999995</v>
          </cell>
          <cell r="E20">
            <v>1085</v>
          </cell>
          <cell r="F20">
            <v>2.75</v>
          </cell>
          <cell r="I20">
            <v>1085</v>
          </cell>
          <cell r="J20">
            <v>2.75</v>
          </cell>
          <cell r="M20">
            <v>365.90909090909093</v>
          </cell>
          <cell r="N20">
            <v>3.6363636363636362</v>
          </cell>
        </row>
        <row r="21">
          <cell r="C21">
            <v>1400.8173913043477</v>
          </cell>
          <cell r="D21">
            <v>5.2830188679245307</v>
          </cell>
          <cell r="E21">
            <v>1477.2527472527477</v>
          </cell>
          <cell r="F21">
            <v>5.1976744186046533</v>
          </cell>
          <cell r="I21">
            <v>1486.5432098765427</v>
          </cell>
          <cell r="J21">
            <v>5.2077922077922079</v>
          </cell>
          <cell r="K21">
            <v>1402</v>
          </cell>
          <cell r="L21">
            <v>5.1111111111111107</v>
          </cell>
          <cell r="M21">
            <v>1111.0000000000002</v>
          </cell>
          <cell r="N21">
            <v>5.65</v>
          </cell>
        </row>
        <row r="22">
          <cell r="C22">
            <v>2166.1430976430979</v>
          </cell>
          <cell r="D22">
            <v>6.7267950963222436</v>
          </cell>
          <cell r="E22">
            <v>2435.6923076923063</v>
          </cell>
          <cell r="F22">
            <v>6.8036529680365279</v>
          </cell>
          <cell r="G22">
            <v>3353.125</v>
          </cell>
          <cell r="H22">
            <v>7.875</v>
          </cell>
          <cell r="I22">
            <v>2434.4597989949739</v>
          </cell>
          <cell r="J22">
            <v>6.7086614173228352</v>
          </cell>
          <cell r="K22">
            <v>2295.9183673469388</v>
          </cell>
          <cell r="L22">
            <v>7.3673469387755111</v>
          </cell>
          <cell r="M22">
            <v>1283.8057553956833</v>
          </cell>
          <cell r="N22">
            <v>6.4736842105263186</v>
          </cell>
        </row>
        <row r="23">
          <cell r="C23">
            <v>4526.6047457627119</v>
          </cell>
          <cell r="D23">
            <v>8.6659663865546221</v>
          </cell>
          <cell r="E23">
            <v>5040.2349344978147</v>
          </cell>
          <cell r="F23">
            <v>8.9990999099910098</v>
          </cell>
          <cell r="G23">
            <v>6652.0746268656731</v>
          </cell>
          <cell r="H23">
            <v>11.787878787878784</v>
          </cell>
          <cell r="I23">
            <v>5083.2408325074393</v>
          </cell>
          <cell r="J23">
            <v>8.923312883435587</v>
          </cell>
          <cell r="K23">
            <v>2846.2318840579705</v>
          </cell>
          <cell r="L23">
            <v>7.3582089552238816</v>
          </cell>
          <cell r="M23">
            <v>2744.4636363636364</v>
          </cell>
          <cell r="N23">
            <v>7.4984227129337535</v>
          </cell>
        </row>
        <row r="24">
          <cell r="C24">
            <v>5809.3703396851752</v>
          </cell>
          <cell r="D24">
            <v>8.9868995633187705</v>
          </cell>
          <cell r="E24">
            <v>6740.7168674698796</v>
          </cell>
          <cell r="F24">
            <v>9.5759493670886062</v>
          </cell>
          <cell r="G24">
            <v>9317.1395348837214</v>
          </cell>
          <cell r="H24">
            <v>13.220930232558144</v>
          </cell>
          <cell r="I24">
            <v>6594.3418439716324</v>
          </cell>
          <cell r="J24">
            <v>9.2559880239520957</v>
          </cell>
          <cell r="K24">
            <v>3705.3846153846157</v>
          </cell>
          <cell r="L24">
            <v>6.8055555555555554</v>
          </cell>
          <cell r="M24">
            <v>3758.9257294429713</v>
          </cell>
          <cell r="N24">
            <v>7.6760563380281717</v>
          </cell>
        </row>
        <row r="25">
          <cell r="C25">
            <v>5952.1167551175113</v>
          </cell>
          <cell r="D25">
            <v>7.9919354838709404</v>
          </cell>
          <cell r="E25">
            <v>7291.6436931079397</v>
          </cell>
          <cell r="F25">
            <v>8.7641379310344814</v>
          </cell>
          <cell r="G25">
            <v>10729.516853932582</v>
          </cell>
          <cell r="H25">
            <v>12.272727272727273</v>
          </cell>
          <cell r="I25">
            <v>7031.4151234567853</v>
          </cell>
          <cell r="J25">
            <v>8.3993399339933923</v>
          </cell>
          <cell r="K25">
            <v>2999.6875000000005</v>
          </cell>
          <cell r="L25">
            <v>5.9354838709677429</v>
          </cell>
          <cell r="M25">
            <v>4079.2145454545466</v>
          </cell>
          <cell r="N25">
            <v>6.904854368932039</v>
          </cell>
        </row>
        <row r="26">
          <cell r="C26">
            <v>5928.7182628062319</v>
          </cell>
          <cell r="D26">
            <v>7.3816276202219528</v>
          </cell>
          <cell r="E26">
            <v>7465.9546460177071</v>
          </cell>
          <cell r="F26">
            <v>8.2801461632155746</v>
          </cell>
          <cell r="G26">
            <v>12694.896103896104</v>
          </cell>
          <cell r="H26">
            <v>12.264900662251652</v>
          </cell>
          <cell r="I26">
            <v>6629.654232424682</v>
          </cell>
          <cell r="J26">
            <v>7.503184713375787</v>
          </cell>
          <cell r="K26">
            <v>3270.5660377358495</v>
          </cell>
          <cell r="L26">
            <v>5.5714285714285721</v>
          </cell>
          <cell r="M26">
            <v>4370.8015695067143</v>
          </cell>
          <cell r="N26">
            <v>6.4606741573033704</v>
          </cell>
        </row>
        <row r="27">
          <cell r="C27">
            <v>6017.072530864184</v>
          </cell>
          <cell r="D27">
            <v>6.8675496688741777</v>
          </cell>
          <cell r="E27">
            <v>8853.3671874999964</v>
          </cell>
          <cell r="F27">
            <v>8.3468795355587915</v>
          </cell>
          <cell r="G27">
            <v>14593.156249999998</v>
          </cell>
          <cell r="H27">
            <v>12.37297297297297</v>
          </cell>
          <cell r="I27">
            <v>7244.4077669902954</v>
          </cell>
          <cell r="J27">
            <v>7.0507726269315647</v>
          </cell>
          <cell r="K27">
            <v>4370.9836065573763</v>
          </cell>
          <cell r="L27">
            <v>5.2549019607843146</v>
          </cell>
          <cell r="M27">
            <v>4164.7984693877615</v>
          </cell>
          <cell r="N27">
            <v>5.818930041152254</v>
          </cell>
        </row>
        <row r="28">
          <cell r="C28">
            <v>3995.8537095088836</v>
          </cell>
          <cell r="D28">
            <v>5.412500000000005</v>
          </cell>
          <cell r="E28">
            <v>6554.6491228070236</v>
          </cell>
          <cell r="F28">
            <v>6.9567901234567886</v>
          </cell>
          <cell r="G28">
            <v>14942.682926829264</v>
          </cell>
          <cell r="H28">
            <v>11.026315789473683</v>
          </cell>
          <cell r="I28">
            <v>5008.728395061733</v>
          </cell>
          <cell r="J28">
            <v>5.9906542056074752</v>
          </cell>
          <cell r="K28">
            <v>2815.84</v>
          </cell>
          <cell r="L28">
            <v>3.9411764705882355</v>
          </cell>
          <cell r="M28">
            <v>3195.5720164609065</v>
          </cell>
          <cell r="N28">
            <v>4.8891213389121351</v>
          </cell>
        </row>
        <row r="30">
          <cell r="C30">
            <v>5383.6836369828079</v>
          </cell>
          <cell r="D30">
            <v>7.107588856868376</v>
          </cell>
          <cell r="E30">
            <v>6079.5579710144984</v>
          </cell>
          <cell r="F30">
            <v>7.7095238095238203</v>
          </cell>
          <cell r="G30">
            <v>12324.438127090305</v>
          </cell>
          <cell r="H30">
            <v>11.52430555555555</v>
          </cell>
          <cell r="I30">
            <v>5497.883408071747</v>
          </cell>
          <cell r="J30">
            <v>7.3372011251758193</v>
          </cell>
          <cell r="K30">
            <v>4312.9655172413786</v>
          </cell>
          <cell r="L30">
            <v>5.5</v>
          </cell>
          <cell r="M30">
            <v>4392.8596780850212</v>
          </cell>
          <cell r="N30">
            <v>6.1849148418491424</v>
          </cell>
        </row>
        <row r="31">
          <cell r="C31">
            <v>4937.3458075407889</v>
          </cell>
          <cell r="D31">
            <v>8.3309575457081131</v>
          </cell>
          <cell r="E31">
            <v>7042.3621776504242</v>
          </cell>
          <cell r="F31">
            <v>9.9868813357185573</v>
          </cell>
          <cell r="G31">
            <v>11577.686390532544</v>
          </cell>
          <cell r="H31">
            <v>12.871257485029938</v>
          </cell>
          <cell r="I31">
            <v>6764.0837887067437</v>
          </cell>
          <cell r="J31">
            <v>10.056657223796028</v>
          </cell>
          <cell r="K31">
            <v>3070.2265372168299</v>
          </cell>
          <cell r="L31">
            <v>6.3345070422535192</v>
          </cell>
          <cell r="M31">
            <v>2906.8021006080703</v>
          </cell>
          <cell r="N31">
            <v>6.5393548387096816</v>
          </cell>
        </row>
        <row r="32">
          <cell r="C32">
            <v>2986.7079121175198</v>
          </cell>
          <cell r="D32">
            <v>6.6762711864406779</v>
          </cell>
          <cell r="E32">
            <v>3972.769832985382</v>
          </cell>
          <cell r="F32">
            <v>7.296041308089503</v>
          </cell>
          <cell r="G32">
            <v>5884.0196850393668</v>
          </cell>
          <cell r="H32">
            <v>9.8874999999999957</v>
          </cell>
          <cell r="I32">
            <v>3932.4157717090966</v>
          </cell>
          <cell r="J32">
            <v>7.1860857818304682</v>
          </cell>
          <cell r="K32">
            <v>2863.2288401253895</v>
          </cell>
          <cell r="L32">
            <v>6.2561403508771933</v>
          </cell>
          <cell r="M32">
            <v>1933.2957903540578</v>
          </cell>
          <cell r="N32">
            <v>5.9570572569906792</v>
          </cell>
        </row>
        <row r="33">
          <cell r="C33">
            <v>1807.5105551211889</v>
          </cell>
          <cell r="D33">
            <v>6.3497923396400564</v>
          </cell>
          <cell r="E33">
            <v>2339.0441988950251</v>
          </cell>
          <cell r="F33">
            <v>6.9601990049751237</v>
          </cell>
          <cell r="G33">
            <v>4683.32</v>
          </cell>
          <cell r="H33">
            <v>10.571428571428571</v>
          </cell>
          <cell r="I33">
            <v>2158.0660501981497</v>
          </cell>
          <cell r="J33">
            <v>6.6686656671664108</v>
          </cell>
          <cell r="K33">
            <v>1807.260273972603</v>
          </cell>
          <cell r="L33">
            <v>6.0895522388059709</v>
          </cell>
          <cell r="M33">
            <v>1516.5015124016938</v>
          </cell>
          <cell r="N33">
            <v>5.9897285399853137</v>
          </cell>
        </row>
        <row r="34">
          <cell r="C34">
            <v>3687.5885052447466</v>
          </cell>
          <cell r="D34">
            <v>6.8499388004895883</v>
          </cell>
          <cell r="E34">
            <v>4493.8254583921034</v>
          </cell>
          <cell r="F34">
            <v>7.3982300884955716</v>
          </cell>
          <cell r="G34">
            <v>6395.8596491228082</v>
          </cell>
          <cell r="H34">
            <v>9.6172839506172867</v>
          </cell>
          <cell r="I34">
            <v>4487.6060231023203</v>
          </cell>
          <cell r="J34">
            <v>7.3397839783978442</v>
          </cell>
          <cell r="K34">
            <v>3206.8049792531101</v>
          </cell>
          <cell r="L34">
            <v>6.3302325581395325</v>
          </cell>
          <cell r="M34">
            <v>2373.51494252874</v>
          </cell>
          <cell r="N34">
            <v>5.8909825033647492</v>
          </cell>
        </row>
        <row r="35">
          <cell r="C35">
            <v>2317.0842105263155</v>
          </cell>
          <cell r="D35">
            <v>6.6680672268907548</v>
          </cell>
          <cell r="E35">
            <v>3981.6483516483499</v>
          </cell>
          <cell r="F35">
            <v>7.3493975903614475</v>
          </cell>
          <cell r="G35">
            <v>6199.9999999999991</v>
          </cell>
          <cell r="H35">
            <v>9.375</v>
          </cell>
          <cell r="I35">
            <v>3899.1025641025653</v>
          </cell>
          <cell r="J35">
            <v>7.2361111111111134</v>
          </cell>
          <cell r="K35">
            <v>1720</v>
          </cell>
          <cell r="L35">
            <v>4.6666666666666661</v>
          </cell>
          <cell r="M35">
            <v>1536.2835051546383</v>
          </cell>
          <cell r="N35">
            <v>6.3032258064516116</v>
          </cell>
        </row>
        <row r="36">
          <cell r="C36">
            <v>10115.996171027453</v>
          </cell>
          <cell r="D36">
            <v>9.9702577660277729</v>
          </cell>
          <cell r="E36">
            <v>10436.237579042432</v>
          </cell>
          <cell r="F36">
            <v>10.908839779005525</v>
          </cell>
          <cell r="G36">
            <v>11726.36153846154</v>
          </cell>
          <cell r="H36">
            <v>12.976833976833975</v>
          </cell>
          <cell r="I36">
            <v>10076.878019323662</v>
          </cell>
          <cell r="J36">
            <v>10.334567901234562</v>
          </cell>
          <cell r="K36">
            <v>8442.4210526315801</v>
          </cell>
          <cell r="L36">
            <v>6.7647058823529411</v>
          </cell>
          <cell r="M36">
            <v>9345.3282608695717</v>
          </cell>
          <cell r="N36">
            <v>7.5831381733021068</v>
          </cell>
        </row>
        <row r="37">
          <cell r="C37">
            <v>18138.852398523974</v>
          </cell>
          <cell r="D37">
            <v>12.309433962264157</v>
          </cell>
          <cell r="E37">
            <v>19396.748427672952</v>
          </cell>
          <cell r="F37">
            <v>14.139240506329111</v>
          </cell>
          <cell r="G37">
            <v>19952.17105263158</v>
          </cell>
          <cell r="H37">
            <v>14.868421052631579</v>
          </cell>
          <cell r="I37">
            <v>18888.168674698798</v>
          </cell>
          <cell r="J37">
            <v>13.463414634146343</v>
          </cell>
          <cell r="M37">
            <v>16353.089285714286</v>
          </cell>
          <cell r="N37">
            <v>9.6074766355140238</v>
          </cell>
        </row>
        <row r="38">
          <cell r="C38">
            <v>26933.580246913585</v>
          </cell>
          <cell r="D38">
            <v>13.769230769230766</v>
          </cell>
          <cell r="E38">
            <v>28420.254237288136</v>
          </cell>
          <cell r="F38">
            <v>15.118644067796609</v>
          </cell>
          <cell r="G38">
            <v>29222.878787878788</v>
          </cell>
          <cell r="H38">
            <v>15.030303030303031</v>
          </cell>
          <cell r="I38">
            <v>27401.538461538461</v>
          </cell>
          <cell r="J38">
            <v>15.230769230769234</v>
          </cell>
          <cell r="M38">
            <v>22946.590909090912</v>
          </cell>
          <cell r="N38">
            <v>9.5789473684210549</v>
          </cell>
        </row>
        <row r="39">
          <cell r="C39">
            <v>46481.609195402314</v>
          </cell>
          <cell r="D39">
            <v>13.166666666666664</v>
          </cell>
          <cell r="E39">
            <v>46636.486486486487</v>
          </cell>
          <cell r="F39">
            <v>16.621621621621625</v>
          </cell>
          <cell r="G39">
            <v>41010.714285714283</v>
          </cell>
          <cell r="H39">
            <v>18.428571428571431</v>
          </cell>
          <cell r="I39">
            <v>50060.869565217399</v>
          </cell>
          <cell r="J39">
            <v>15.521739130434787</v>
          </cell>
          <cell r="M39">
            <v>46366.999999999993</v>
          </cell>
          <cell r="N39">
            <v>10.4468085106383</v>
          </cell>
        </row>
        <row r="40">
          <cell r="C40">
            <v>2434.8902195608766</v>
          </cell>
          <cell r="D40">
            <v>5.0262096774193621</v>
          </cell>
          <cell r="E40">
            <v>2609.7320617620353</v>
          </cell>
          <cell r="F40">
            <v>5.3202185792349681</v>
          </cell>
          <cell r="I40">
            <v>2609.7320617620353</v>
          </cell>
          <cell r="J40">
            <v>5.3202185792349681</v>
          </cell>
          <cell r="M40">
            <v>2297.7813390313377</v>
          </cell>
          <cell r="N40">
            <v>4.7745556594948546</v>
          </cell>
        </row>
        <row r="41">
          <cell r="C41">
            <v>5444.0945578231349</v>
          </cell>
          <cell r="D41">
            <v>7.8497790868924984</v>
          </cell>
          <cell r="E41">
            <v>7278.5833333333321</v>
          </cell>
          <cell r="F41">
            <v>8.7095990279465294</v>
          </cell>
          <cell r="G41">
            <v>7500</v>
          </cell>
          <cell r="H41">
            <v>6</v>
          </cell>
          <cell r="I41">
            <v>7278.3231492361901</v>
          </cell>
          <cell r="J41">
            <v>8.7128953771289535</v>
          </cell>
          <cell r="M41">
            <v>2914.9935275080884</v>
          </cell>
          <cell r="N41">
            <v>6.5271028037383187</v>
          </cell>
        </row>
        <row r="42">
          <cell r="C42">
            <v>6431.0242201834862</v>
          </cell>
          <cell r="D42">
            <v>8.49528301886793</v>
          </cell>
          <cell r="E42">
            <v>7463.2301758716258</v>
          </cell>
          <cell r="F42">
            <v>9.3866580310880927</v>
          </cell>
          <cell r="G42">
            <v>11935.165094339622</v>
          </cell>
          <cell r="H42">
            <v>12.25764895330113</v>
          </cell>
          <cell r="I42">
            <v>6847.7229819144168</v>
          </cell>
          <cell r="J42">
            <v>8.9958429561201125</v>
          </cell>
          <cell r="K42">
            <v>3176.8520710059192</v>
          </cell>
          <cell r="L42">
            <v>6.284768211920527</v>
          </cell>
          <cell r="M42">
            <v>4916.5925758261756</v>
          </cell>
          <cell r="N42">
            <v>7.1190000000000051</v>
          </cell>
        </row>
        <row r="43">
          <cell r="C43">
            <v>7200</v>
          </cell>
          <cell r="D43">
            <v>11.5</v>
          </cell>
          <cell r="E43">
            <v>400</v>
          </cell>
          <cell r="F43">
            <v>11</v>
          </cell>
          <cell r="I43">
            <v>400</v>
          </cell>
          <cell r="J43">
            <v>11</v>
          </cell>
          <cell r="M43">
            <v>14000</v>
          </cell>
          <cell r="N43">
            <v>12</v>
          </cell>
        </row>
        <row r="44">
          <cell r="C44">
            <v>2409.2658585858567</v>
          </cell>
          <cell r="D44">
            <v>5.0229591836734775</v>
          </cell>
          <cell r="E44">
            <v>2566.910009182739</v>
          </cell>
          <cell r="F44">
            <v>5.3127071823204446</v>
          </cell>
          <cell r="I44">
            <v>2566.910009182739</v>
          </cell>
          <cell r="J44">
            <v>5.3127071823204446</v>
          </cell>
          <cell r="M44">
            <v>2285.4025974025972</v>
          </cell>
          <cell r="N44">
            <v>4.7744075829383785</v>
          </cell>
        </row>
        <row r="45">
          <cell r="C45">
            <v>4548.8999999999996</v>
          </cell>
          <cell r="D45">
            <v>5.291666666666667</v>
          </cell>
          <cell r="E45">
            <v>6495.8333333333321</v>
          </cell>
          <cell r="F45">
            <v>6</v>
          </cell>
          <cell r="I45">
            <v>6495.8333333333321</v>
          </cell>
          <cell r="J45">
            <v>6</v>
          </cell>
          <cell r="M45">
            <v>3250.9444444444443</v>
          </cell>
          <cell r="N45">
            <v>4.7857142857142856</v>
          </cell>
        </row>
        <row r="46">
          <cell r="C46">
            <v>5444.0945578231349</v>
          </cell>
          <cell r="D46">
            <v>7.8497790868924984</v>
          </cell>
          <cell r="E46">
            <v>7278.5833333333321</v>
          </cell>
          <cell r="F46">
            <v>8.7095990279465294</v>
          </cell>
          <cell r="G46">
            <v>7500</v>
          </cell>
          <cell r="H46">
            <v>6</v>
          </cell>
          <cell r="I46">
            <v>7278.3231492361901</v>
          </cell>
          <cell r="J46">
            <v>8.7128953771289535</v>
          </cell>
          <cell r="M46">
            <v>2914.9935275080884</v>
          </cell>
          <cell r="N46">
            <v>6.5271028037383187</v>
          </cell>
        </row>
        <row r="47">
          <cell r="C47">
            <v>16070.705882352941</v>
          </cell>
          <cell r="D47">
            <v>10.8125</v>
          </cell>
          <cell r="E47">
            <v>16554.962962962964</v>
          </cell>
          <cell r="F47">
            <v>10.925925925925927</v>
          </cell>
          <cell r="G47">
            <v>19484</v>
          </cell>
          <cell r="H47">
            <v>11.055555555555555</v>
          </cell>
          <cell r="I47">
            <v>10696.888888888889</v>
          </cell>
          <cell r="J47">
            <v>10.666666666666666</v>
          </cell>
          <cell r="M47">
            <v>14202.857142857143</v>
          </cell>
          <cell r="N47">
            <v>10.199999999999999</v>
          </cell>
        </row>
        <row r="48">
          <cell r="C48">
            <v>6086.3571428571422</v>
          </cell>
          <cell r="D48">
            <v>6.645833333333333</v>
          </cell>
          <cell r="E48">
            <v>9878.9333333333343</v>
          </cell>
          <cell r="F48">
            <v>8.2142857142857135</v>
          </cell>
          <cell r="G48">
            <v>13555</v>
          </cell>
          <cell r="H48">
            <v>9.6</v>
          </cell>
          <cell r="I48">
            <v>8040.9000000000005</v>
          </cell>
          <cell r="J48">
            <v>7.4444444444444429</v>
          </cell>
          <cell r="M48">
            <v>1710.3076923076924</v>
          </cell>
          <cell r="N48">
            <v>4.45</v>
          </cell>
        </row>
        <row r="49">
          <cell r="C49">
            <v>5282.9026402640275</v>
          </cell>
          <cell r="D49">
            <v>6.7455197132616451</v>
          </cell>
          <cell r="E49">
            <v>4873.2102040816353</v>
          </cell>
          <cell r="F49">
            <v>6.7311111111111153</v>
          </cell>
          <cell r="G49">
            <v>20000</v>
          </cell>
          <cell r="H49">
            <v>16</v>
          </cell>
          <cell r="I49">
            <v>4842.2760736196287</v>
          </cell>
          <cell r="J49">
            <v>6.7104677060133673</v>
          </cell>
          <cell r="M49">
            <v>7013.5</v>
          </cell>
          <cell r="N49">
            <v>6.8055555555555554</v>
          </cell>
        </row>
        <row r="50">
          <cell r="C50">
            <v>5892.2433679353999</v>
          </cell>
          <cell r="D50">
            <v>7.8439803439803546</v>
          </cell>
          <cell r="E50">
            <v>6690.2445095168414</v>
          </cell>
          <cell r="F50">
            <v>9.2394578313252982</v>
          </cell>
          <cell r="G50">
            <v>7750</v>
          </cell>
          <cell r="H50">
            <v>10.75</v>
          </cell>
          <cell r="I50">
            <v>6684.0014727540502</v>
          </cell>
          <cell r="J50">
            <v>9.2303030303030305</v>
          </cell>
          <cell r="M50">
            <v>5373.6565176022768</v>
          </cell>
          <cell r="N50">
            <v>6.8827800829875523</v>
          </cell>
        </row>
        <row r="51">
          <cell r="C51">
            <v>6310.8140243902435</v>
          </cell>
          <cell r="D51">
            <v>7.3766233766233738</v>
          </cell>
          <cell r="E51">
            <v>7076.1911764705856</v>
          </cell>
          <cell r="F51">
            <v>7.575757575757577</v>
          </cell>
          <cell r="G51">
            <v>14275</v>
          </cell>
          <cell r="H51">
            <v>13</v>
          </cell>
          <cell r="I51">
            <v>6858.0454545454531</v>
          </cell>
          <cell r="J51">
            <v>7.4062500000000027</v>
          </cell>
          <cell r="M51">
            <v>5768.6718750000036</v>
          </cell>
          <cell r="N51">
            <v>7.2272727272727257</v>
          </cell>
        </row>
        <row r="52">
          <cell r="C52">
            <v>5098.865336658353</v>
          </cell>
          <cell r="D52">
            <v>7.6263157894736811</v>
          </cell>
          <cell r="E52">
            <v>6364.4315789473712</v>
          </cell>
          <cell r="F52">
            <v>8.594594594594593</v>
          </cell>
          <cell r="I52">
            <v>6364.4315789473712</v>
          </cell>
          <cell r="J52">
            <v>8.594594594594593</v>
          </cell>
          <cell r="M52">
            <v>3959.2559241706158</v>
          </cell>
          <cell r="N52">
            <v>6.707692307692307</v>
          </cell>
        </row>
        <row r="53">
          <cell r="C53">
            <v>12659.761194029852</v>
          </cell>
          <cell r="D53">
            <v>12.287878787878787</v>
          </cell>
          <cell r="E53">
            <v>13030.222222222223</v>
          </cell>
          <cell r="F53">
            <v>12.129032258064512</v>
          </cell>
          <cell r="G53">
            <v>17412.5</v>
          </cell>
          <cell r="H53">
            <v>12.375000000000002</v>
          </cell>
          <cell r="I53">
            <v>12392.800000000001</v>
          </cell>
          <cell r="J53">
            <v>12.09259259259259</v>
          </cell>
          <cell r="M53">
            <v>6824.9999999999991</v>
          </cell>
          <cell r="N53">
            <v>14.75</v>
          </cell>
        </row>
        <row r="54">
          <cell r="C54">
            <v>10786.814814814814</v>
          </cell>
          <cell r="D54">
            <v>12.90151515151515</v>
          </cell>
          <cell r="E54">
            <v>10587.565891472865</v>
          </cell>
          <cell r="F54">
            <v>13.119047619047619</v>
          </cell>
          <cell r="G54">
            <v>11188.888888888889</v>
          </cell>
          <cell r="H54">
            <v>13.875000000000002</v>
          </cell>
          <cell r="I54">
            <v>10542.466666666665</v>
          </cell>
          <cell r="J54">
            <v>13.067796610169491</v>
          </cell>
          <cell r="M54">
            <v>15070.666666666668</v>
          </cell>
          <cell r="N54">
            <v>8.3333333333333321</v>
          </cell>
        </row>
        <row r="55">
          <cell r="C55">
            <v>13713.888888888889</v>
          </cell>
          <cell r="D55">
            <v>9.3888888888888911</v>
          </cell>
          <cell r="E55">
            <v>7928.1250000000009</v>
          </cell>
          <cell r="F55">
            <v>9.1875</v>
          </cell>
          <cell r="I55">
            <v>7928.1250000000009</v>
          </cell>
          <cell r="J55">
            <v>9.1875</v>
          </cell>
          <cell r="M55">
            <v>60000</v>
          </cell>
          <cell r="N55">
            <v>11</v>
          </cell>
        </row>
        <row r="56">
          <cell r="C56">
            <v>11474.042105263155</v>
          </cell>
          <cell r="D56">
            <v>13.073684210526315</v>
          </cell>
          <cell r="E56">
            <v>9397.826086956522</v>
          </cell>
          <cell r="F56">
            <v>12.586956521739131</v>
          </cell>
          <cell r="G56">
            <v>15000</v>
          </cell>
          <cell r="H56">
            <v>16</v>
          </cell>
          <cell r="I56">
            <v>9273.3333333333321</v>
          </cell>
          <cell r="J56">
            <v>12.511111111111111</v>
          </cell>
          <cell r="M56">
            <v>13423.142857142853</v>
          </cell>
          <cell r="N56">
            <v>13.530612244897961</v>
          </cell>
        </row>
        <row r="57">
          <cell r="C57">
            <v>7065.3723849372391</v>
          </cell>
          <cell r="D57">
            <v>8.0642201834862348</v>
          </cell>
          <cell r="E57">
            <v>7293.8947368421077</v>
          </cell>
          <cell r="F57">
            <v>7.7382198952879575</v>
          </cell>
          <cell r="G57">
            <v>8228.5555555555547</v>
          </cell>
          <cell r="H57">
            <v>7</v>
          </cell>
          <cell r="I57">
            <v>7251.8349999999991</v>
          </cell>
          <cell r="J57">
            <v>7.7747252747252702</v>
          </cell>
          <cell r="M57">
            <v>5473.3333333333339</v>
          </cell>
          <cell r="N57">
            <v>10.37037037037037</v>
          </cell>
        </row>
        <row r="58">
          <cell r="C58">
            <v>10478.929368029736</v>
          </cell>
          <cell r="D58">
            <v>10.992187499999998</v>
          </cell>
          <cell r="E58">
            <v>10478.929368029736</v>
          </cell>
          <cell r="F58">
            <v>10.992187499999998</v>
          </cell>
          <cell r="G58">
            <v>10514.950570342207</v>
          </cell>
          <cell r="H58">
            <v>11.079999999999997</v>
          </cell>
          <cell r="I58">
            <v>8900</v>
          </cell>
          <cell r="J58">
            <v>7.333333333333333</v>
          </cell>
        </row>
        <row r="59">
          <cell r="C59">
            <v>11396.923076923071</v>
          </cell>
          <cell r="D59">
            <v>13.763473053892213</v>
          </cell>
          <cell r="E59">
            <v>11522.44376899696</v>
          </cell>
          <cell r="F59">
            <v>13.77230769230769</v>
          </cell>
          <cell r="G59">
            <v>12966.013636363637</v>
          </cell>
          <cell r="H59">
            <v>14.100456621004563</v>
          </cell>
          <cell r="I59">
            <v>8608.8165137614687</v>
          </cell>
          <cell r="J59">
            <v>13.094339622641511</v>
          </cell>
          <cell r="M59">
            <v>6808.4444444444434</v>
          </cell>
          <cell r="N59">
            <v>13.444444444444445</v>
          </cell>
        </row>
        <row r="60">
          <cell r="C60">
            <v>10478.400000000003</v>
          </cell>
          <cell r="D60">
            <v>11.569620253164555</v>
          </cell>
          <cell r="E60">
            <v>10590.801324503309</v>
          </cell>
          <cell r="F60">
            <v>11.469798657718123</v>
          </cell>
          <cell r="G60">
            <v>11890.806818181823</v>
          </cell>
          <cell r="H60">
            <v>11.965909090909092</v>
          </cell>
          <cell r="I60">
            <v>8774.9206349206361</v>
          </cell>
          <cell r="J60">
            <v>10.754098360655739</v>
          </cell>
          <cell r="M60">
            <v>8592.5555555555547</v>
          </cell>
          <cell r="N60">
            <v>13.222222222222221</v>
          </cell>
        </row>
        <row r="61">
          <cell r="C61">
            <v>3781.9622641509432</v>
          </cell>
          <cell r="D61">
            <v>8.6400000000000023</v>
          </cell>
          <cell r="E61">
            <v>4483.2000000000007</v>
          </cell>
          <cell r="F61">
            <v>8.7600000000000016</v>
          </cell>
          <cell r="I61">
            <v>4483.2000000000007</v>
          </cell>
          <cell r="J61">
            <v>8.7600000000000016</v>
          </cell>
          <cell r="M61">
            <v>3155.8571428571431</v>
          </cell>
          <cell r="N61">
            <v>8.52</v>
          </cell>
        </row>
        <row r="62">
          <cell r="C62">
            <v>2722.2137546468398</v>
          </cell>
          <cell r="D62">
            <v>7.079229122055672</v>
          </cell>
          <cell r="E62">
            <v>4877.9999999999982</v>
          </cell>
          <cell r="F62">
            <v>9.2688172043010741</v>
          </cell>
          <cell r="G62">
            <v>3000</v>
          </cell>
          <cell r="H62">
            <v>6</v>
          </cell>
          <cell r="I62">
            <v>5027.1086956521758</v>
          </cell>
          <cell r="J62">
            <v>9.4431818181818166</v>
          </cell>
          <cell r="K62">
            <v>2510</v>
          </cell>
          <cell r="L62">
            <v>6.25</v>
          </cell>
          <cell r="M62">
            <v>2242.0613636363632</v>
          </cell>
          <cell r="N62">
            <v>6.5347593582887722</v>
          </cell>
        </row>
        <row r="63">
          <cell r="C63">
            <v>3061.396226415095</v>
          </cell>
          <cell r="D63">
            <v>6.2981927710843424</v>
          </cell>
          <cell r="E63">
            <v>3192.5523255813978</v>
          </cell>
          <cell r="F63">
            <v>6.2736156351791523</v>
          </cell>
          <cell r="I63">
            <v>3364.7272727272725</v>
          </cell>
          <cell r="J63">
            <v>5.8888888888888893</v>
          </cell>
          <cell r="K63">
            <v>3186.8648648648623</v>
          </cell>
          <cell r="L63">
            <v>6.2852348993288603</v>
          </cell>
          <cell r="M63">
            <v>1390.3703703703704</v>
          </cell>
          <cell r="N63">
            <v>6.6</v>
          </cell>
        </row>
        <row r="64">
          <cell r="C64">
            <v>28100</v>
          </cell>
          <cell r="D64">
            <v>16</v>
          </cell>
          <cell r="E64">
            <v>28100</v>
          </cell>
          <cell r="F64">
            <v>16</v>
          </cell>
          <cell r="I64">
            <v>28100</v>
          </cell>
          <cell r="J64">
            <v>16</v>
          </cell>
        </row>
        <row r="65">
          <cell r="C65">
            <v>3306.666666666667</v>
          </cell>
          <cell r="D65">
            <v>8</v>
          </cell>
          <cell r="E65">
            <v>8000</v>
          </cell>
          <cell r="F65">
            <v>12</v>
          </cell>
          <cell r="I65">
            <v>8000</v>
          </cell>
          <cell r="J65">
            <v>12</v>
          </cell>
          <cell r="M65">
            <v>960</v>
          </cell>
          <cell r="N65">
            <v>6</v>
          </cell>
        </row>
        <row r="67">
          <cell r="C67">
            <v>7200</v>
          </cell>
          <cell r="D67">
            <v>11.5</v>
          </cell>
          <cell r="E67">
            <v>400</v>
          </cell>
          <cell r="F67">
            <v>11</v>
          </cell>
          <cell r="I67">
            <v>400</v>
          </cell>
          <cell r="J67">
            <v>11</v>
          </cell>
          <cell r="M67">
            <v>14000</v>
          </cell>
          <cell r="N67">
            <v>12</v>
          </cell>
        </row>
        <row r="68">
          <cell r="C68">
            <v>14965.258823529413</v>
          </cell>
          <cell r="D68">
            <v>12.728346456692913</v>
          </cell>
          <cell r="E68">
            <v>14875.342281879195</v>
          </cell>
          <cell r="F68">
            <v>14.06040268456376</v>
          </cell>
          <cell r="G68">
            <v>18146.918918918913</v>
          </cell>
          <cell r="H68">
            <v>14.621621621621621</v>
          </cell>
          <cell r="I68">
            <v>13794.553571428569</v>
          </cell>
          <cell r="J68">
            <v>13.875</v>
          </cell>
          <cell r="M68">
            <v>15091.650943396224</v>
          </cell>
          <cell r="N68">
            <v>10.83809523809524</v>
          </cell>
        </row>
        <row r="69">
          <cell r="C69">
            <v>14409.150602409642</v>
          </cell>
          <cell r="D69">
            <v>15.301204819277109</v>
          </cell>
          <cell r="E69">
            <v>14772.971530249113</v>
          </cell>
          <cell r="F69">
            <v>15.498220640569393</v>
          </cell>
          <cell r="G69">
            <v>16429.17834394905</v>
          </cell>
          <cell r="H69">
            <v>15.974522292993615</v>
          </cell>
          <cell r="I69">
            <v>12676.000000000005</v>
          </cell>
          <cell r="J69">
            <v>14.895161290322585</v>
          </cell>
          <cell r="M69">
            <v>12404.568627450984</v>
          </cell>
          <cell r="N69">
            <v>14.215686274509805</v>
          </cell>
        </row>
        <row r="70">
          <cell r="C70">
            <v>9794.6672240802709</v>
          </cell>
          <cell r="D70">
            <v>11.27918781725889</v>
          </cell>
          <cell r="E70">
            <v>10259.266794625728</v>
          </cell>
          <cell r="F70">
            <v>11.66019417475729</v>
          </cell>
          <cell r="G70">
            <v>10578.500000000007</v>
          </cell>
          <cell r="H70">
            <v>12.189743589743596</v>
          </cell>
          <cell r="I70">
            <v>10063.575851393181</v>
          </cell>
          <cell r="J70">
            <v>11.3375</v>
          </cell>
          <cell r="M70">
            <v>6651.0779220779204</v>
          </cell>
          <cell r="N70">
            <v>8.6973684210526283</v>
          </cell>
        </row>
        <row r="71">
          <cell r="C71">
            <v>8954.9583333333358</v>
          </cell>
          <cell r="D71">
            <v>11.801801801801798</v>
          </cell>
          <cell r="E71">
            <v>9164.9712460063874</v>
          </cell>
          <cell r="F71">
            <v>11.929032258064511</v>
          </cell>
          <cell r="G71">
            <v>10623.526315789475</v>
          </cell>
          <cell r="H71">
            <v>12.421052631578943</v>
          </cell>
          <cell r="I71">
            <v>8697.2489451476686</v>
          </cell>
          <cell r="J71">
            <v>11.769230769230775</v>
          </cell>
          <cell r="M71">
            <v>6096.95652173913</v>
          </cell>
          <cell r="N71">
            <v>10.086956521739131</v>
          </cell>
        </row>
        <row r="72">
          <cell r="C72">
            <v>5179.3505859375009</v>
          </cell>
          <cell r="D72">
            <v>7.448075909330524</v>
          </cell>
          <cell r="E72">
            <v>6182.923809523817</v>
          </cell>
          <cell r="F72">
            <v>8.3606557377049082</v>
          </cell>
          <cell r="G72">
            <v>9398.8421052631584</v>
          </cell>
          <cell r="H72">
            <v>8.1785714285714253</v>
          </cell>
          <cell r="I72">
            <v>6193.0247933884357</v>
          </cell>
          <cell r="J72">
            <v>8.5065123010130268</v>
          </cell>
          <cell r="K72">
            <v>2838.3508771929824</v>
          </cell>
          <cell r="L72">
            <v>6.3913043478260851</v>
          </cell>
          <cell r="M72">
            <v>4481.5016556291403</v>
          </cell>
          <cell r="N72">
            <v>6.7925724637681189</v>
          </cell>
        </row>
        <row r="73">
          <cell r="C73">
            <v>2366.0075046904344</v>
          </cell>
          <cell r="D73">
            <v>4.8248587570621426</v>
          </cell>
          <cell r="E73">
            <v>2602.7243401759524</v>
          </cell>
          <cell r="F73">
            <v>5.3611111111111107</v>
          </cell>
          <cell r="I73">
            <v>2602.7243401759524</v>
          </cell>
          <cell r="J73">
            <v>5.3611111111111107</v>
          </cell>
          <cell r="M73">
            <v>2301.8418124006407</v>
          </cell>
          <cell r="N73">
            <v>4.6624605678233442</v>
          </cell>
        </row>
        <row r="74">
          <cell r="C74">
            <v>4685.5045751633979</v>
          </cell>
          <cell r="D74">
            <v>7.0801144492131671</v>
          </cell>
          <cell r="E74">
            <v>6063.6883852691235</v>
          </cell>
          <cell r="F74">
            <v>7.5044910179640736</v>
          </cell>
          <cell r="G74">
            <v>13676.105263157895</v>
          </cell>
          <cell r="H74">
            <v>7.7777777777777768</v>
          </cell>
          <cell r="I74">
            <v>5861.1632653061242</v>
          </cell>
          <cell r="J74">
            <v>7.5053929121725744</v>
          </cell>
          <cell r="K74">
            <v>360</v>
          </cell>
          <cell r="L74">
            <v>2</v>
          </cell>
          <cell r="M74">
            <v>3504.6820388349511</v>
          </cell>
          <cell r="N74">
            <v>6.6917808219178072</v>
          </cell>
        </row>
        <row r="75">
          <cell r="C75">
            <v>6678.2166064981966</v>
          </cell>
          <cell r="D75">
            <v>7.5114503816793885</v>
          </cell>
          <cell r="E75">
            <v>7173.9946949602108</v>
          </cell>
          <cell r="F75">
            <v>7.6383561643835618</v>
          </cell>
          <cell r="G75">
            <v>10143.750000000002</v>
          </cell>
          <cell r="H75">
            <v>9.4</v>
          </cell>
          <cell r="I75">
            <v>7042.3711911357359</v>
          </cell>
          <cell r="J75">
            <v>7.5628571428571361</v>
          </cell>
          <cell r="M75">
            <v>5622.2372881355905</v>
          </cell>
          <cell r="N75">
            <v>7.2201257861635231</v>
          </cell>
        </row>
        <row r="76">
          <cell r="C76">
            <v>2929.9606845513363</v>
          </cell>
          <cell r="D76">
            <v>5.9023205612520249</v>
          </cell>
          <cell r="E76">
            <v>3331.809265944642</v>
          </cell>
          <cell r="F76">
            <v>6.0935994494150005</v>
          </cell>
          <cell r="G76">
            <v>5616.7162162162158</v>
          </cell>
          <cell r="H76">
            <v>7.1538461538461542</v>
          </cell>
          <cell r="I76">
            <v>3218.8073394495386</v>
          </cell>
          <cell r="J76">
            <v>5.9902912621359308</v>
          </cell>
          <cell r="K76">
            <v>3255.8214285714298</v>
          </cell>
          <cell r="L76">
            <v>6.2823529411764714</v>
          </cell>
          <cell r="M76">
            <v>1594.2159999999992</v>
          </cell>
          <cell r="N76">
            <v>5.2074999999999987</v>
          </cell>
        </row>
        <row r="77">
          <cell r="C77">
            <v>24000</v>
          </cell>
          <cell r="D77">
            <v>14.666666666666666</v>
          </cell>
          <cell r="E77">
            <v>24000</v>
          </cell>
          <cell r="F77">
            <v>14.666666666666666</v>
          </cell>
          <cell r="G77">
            <v>24000</v>
          </cell>
          <cell r="H77">
            <v>14.666666666666666</v>
          </cell>
        </row>
        <row r="78">
          <cell r="C78">
            <v>1422.8571428571431</v>
          </cell>
          <cell r="D78">
            <v>4</v>
          </cell>
          <cell r="E78">
            <v>2920</v>
          </cell>
          <cell r="F78">
            <v>3.5</v>
          </cell>
          <cell r="I78">
            <v>2920</v>
          </cell>
          <cell r="J78">
            <v>3.5</v>
          </cell>
          <cell r="M78">
            <v>824</v>
          </cell>
          <cell r="N78">
            <v>4.25</v>
          </cell>
        </row>
        <row r="80">
          <cell r="C80">
            <v>8000</v>
          </cell>
          <cell r="D80">
            <v>12</v>
          </cell>
          <cell r="M80">
            <v>8000</v>
          </cell>
          <cell r="N80">
            <v>12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2"/>
  <dimension ref="A1:L6"/>
  <sheetViews>
    <sheetView workbookViewId="0">
      <selection activeCell="B25" sqref="B25"/>
    </sheetView>
  </sheetViews>
  <sheetFormatPr baseColWidth="10" defaultRowHeight="11.25"/>
  <cols>
    <col min="1" max="1" width="17.83203125" customWidth="1"/>
    <col min="2" max="2" width="27" bestFit="1" customWidth="1"/>
    <col min="3" max="4" width="12.1640625" bestFit="1" customWidth="1"/>
    <col min="5" max="5" width="13" bestFit="1" customWidth="1"/>
    <col min="6" max="6" width="12.1640625" bestFit="1" customWidth="1"/>
    <col min="7" max="7" width="13" bestFit="1" customWidth="1"/>
    <col min="8" max="8" width="12.1640625" bestFit="1" customWidth="1"/>
    <col min="9" max="9" width="13" bestFit="1" customWidth="1"/>
    <col min="10" max="12" width="12.1640625" bestFit="1" customWidth="1"/>
  </cols>
  <sheetData>
    <row r="1" spans="1:1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1"/>
      <c r="B2" s="1"/>
      <c r="C2" s="1"/>
      <c r="D2" s="1"/>
      <c r="E2" s="1"/>
      <c r="F2" s="1"/>
      <c r="G2" s="8"/>
      <c r="H2" s="1"/>
      <c r="I2" s="1"/>
      <c r="J2" s="1"/>
      <c r="K2" s="1"/>
      <c r="L2" s="1"/>
    </row>
    <row r="3" spans="1:1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</sheetData>
  <phoneticPr fontId="0" type="noConversion"/>
  <printOptions horizontalCentered="1" verticalCentered="1"/>
  <pageMargins left="0.54" right="0" top="0" bottom="0" header="0" footer="0"/>
  <pageSetup paperSize="9" scale="96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Hoja3"/>
  <dimension ref="A1:P52"/>
  <sheetViews>
    <sheetView topLeftCell="A19" workbookViewId="0">
      <selection activeCell="O49" sqref="O49"/>
    </sheetView>
  </sheetViews>
  <sheetFormatPr baseColWidth="10" defaultRowHeight="11.25"/>
  <cols>
    <col min="1" max="1" width="24.1640625" style="23" customWidth="1"/>
    <col min="2" max="2" width="10.5" style="23" bestFit="1" customWidth="1"/>
    <col min="3" max="3" width="7" style="44" bestFit="1" customWidth="1"/>
    <col min="4" max="4" width="12.1640625" style="23" bestFit="1" customWidth="1"/>
    <col min="5" max="5" width="8.5" style="44" bestFit="1" customWidth="1"/>
    <col min="6" max="6" width="10.5" style="23" bestFit="1" customWidth="1"/>
    <col min="7" max="7" width="7.1640625" style="44" bestFit="1" customWidth="1"/>
    <col min="8" max="8" width="13.5" style="23" bestFit="1" customWidth="1"/>
    <col min="9" max="9" width="7" style="44" bestFit="1" customWidth="1"/>
    <col min="10" max="10" width="10.5" style="23" bestFit="1" customWidth="1"/>
    <col min="11" max="11" width="6.83203125" style="44" customWidth="1"/>
    <col min="12" max="12" width="10.5" style="23" bestFit="1" customWidth="1"/>
    <col min="13" max="13" width="7" style="44" customWidth="1"/>
    <col min="14" max="14" width="7.33203125" style="23" bestFit="1" customWidth="1"/>
    <col min="15" max="15" width="13.1640625" style="23" customWidth="1"/>
    <col min="16" max="16" width="8.1640625" style="23" bestFit="1" customWidth="1"/>
    <col min="17" max="16384" width="12" style="23"/>
  </cols>
  <sheetData>
    <row r="1" spans="1:16">
      <c r="A1" s="238" t="s">
        <v>119</v>
      </c>
      <c r="B1" s="238"/>
      <c r="C1" s="238"/>
      <c r="D1" s="238"/>
      <c r="E1" s="238"/>
      <c r="F1" s="238"/>
      <c r="G1" s="238"/>
      <c r="H1" s="238"/>
      <c r="I1" s="238"/>
      <c r="J1" s="238"/>
      <c r="K1" s="239"/>
      <c r="L1" s="238"/>
      <c r="M1" s="239"/>
      <c r="N1" s="238"/>
      <c r="O1" s="238"/>
      <c r="P1" s="238"/>
    </row>
    <row r="2" spans="1:16">
      <c r="A2" s="238" t="s">
        <v>116</v>
      </c>
      <c r="B2" s="238"/>
      <c r="C2" s="238"/>
      <c r="D2" s="238"/>
      <c r="E2" s="238"/>
      <c r="F2" s="238"/>
      <c r="G2" s="238"/>
      <c r="H2" s="238"/>
      <c r="I2" s="238"/>
      <c r="J2" s="238"/>
      <c r="K2" s="239"/>
      <c r="L2" s="238"/>
      <c r="M2" s="239"/>
      <c r="N2" s="238"/>
      <c r="O2" s="238"/>
      <c r="P2" s="238"/>
    </row>
    <row r="3" spans="1:16">
      <c r="A3" s="141"/>
      <c r="B3" s="141"/>
      <c r="C3" s="141"/>
      <c r="D3" s="141"/>
      <c r="E3" s="141"/>
      <c r="F3" s="141"/>
      <c r="G3" s="141"/>
      <c r="H3" s="141"/>
      <c r="I3" s="141"/>
      <c r="J3" s="141"/>
      <c r="K3" s="142"/>
      <c r="L3" s="141"/>
      <c r="M3" s="142"/>
      <c r="N3" s="141"/>
      <c r="O3" s="141"/>
      <c r="P3" s="141"/>
    </row>
    <row r="4" spans="1:16" ht="13.5">
      <c r="A4" s="234" t="s">
        <v>38</v>
      </c>
      <c r="B4" s="236" t="s">
        <v>24</v>
      </c>
      <c r="C4" s="236"/>
      <c r="D4" s="236"/>
      <c r="E4" s="236"/>
      <c r="F4" s="236"/>
      <c r="G4" s="236"/>
      <c r="H4" s="236" t="s">
        <v>39</v>
      </c>
      <c r="I4" s="236"/>
      <c r="J4" s="236"/>
      <c r="K4" s="237"/>
      <c r="L4" s="236"/>
      <c r="M4" s="237"/>
      <c r="N4" s="236" t="s">
        <v>101</v>
      </c>
      <c r="O4" s="236"/>
      <c r="P4" s="236"/>
    </row>
    <row r="5" spans="1:16">
      <c r="A5" s="235"/>
      <c r="B5" s="81" t="s">
        <v>0</v>
      </c>
      <c r="C5" s="82" t="s">
        <v>91</v>
      </c>
      <c r="D5" s="81" t="s">
        <v>3</v>
      </c>
      <c r="E5" s="82" t="s">
        <v>91</v>
      </c>
      <c r="F5" s="81" t="s">
        <v>4</v>
      </c>
      <c r="G5" s="82" t="s">
        <v>91</v>
      </c>
      <c r="H5" s="81" t="s">
        <v>0</v>
      </c>
      <c r="I5" s="82" t="s">
        <v>91</v>
      </c>
      <c r="J5" s="81" t="s">
        <v>3</v>
      </c>
      <c r="K5" s="82" t="s">
        <v>91</v>
      </c>
      <c r="L5" s="81" t="s">
        <v>4</v>
      </c>
      <c r="M5" s="82" t="s">
        <v>91</v>
      </c>
      <c r="N5" s="81" t="s">
        <v>0</v>
      </c>
      <c r="O5" s="81" t="s">
        <v>3</v>
      </c>
      <c r="P5" s="81" t="s">
        <v>4</v>
      </c>
    </row>
    <row r="6" spans="1:16">
      <c r="A6" s="57"/>
      <c r="B6" s="83"/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</row>
    <row r="7" spans="1:16">
      <c r="A7" s="147" t="s">
        <v>109</v>
      </c>
      <c r="B7" s="195">
        <f>[1]MercLab!C7</f>
        <v>6748693.4576632427</v>
      </c>
      <c r="C7" s="24">
        <f>SUM(E7,G7)</f>
        <v>100.00000000003917</v>
      </c>
      <c r="D7" s="195">
        <f>[1]MercLab!D7</f>
        <v>3169731.3555271723</v>
      </c>
      <c r="E7" s="24">
        <f>IF(ISNUMBER(D7/$B$7*100),D7/$B$7*100,0)</f>
        <v>46.968074271144957</v>
      </c>
      <c r="F7" s="195">
        <f>[1]MercLab!E7</f>
        <v>3578962.102138713</v>
      </c>
      <c r="G7" s="24">
        <f>IF(ISNUMBER(F7/$B$7*100),F7/$B$7*100,0)</f>
        <v>53.031925728894201</v>
      </c>
      <c r="H7" s="195">
        <f>[1]MercLab!F7</f>
        <v>3935335.3738056868</v>
      </c>
      <c r="I7" s="24">
        <f>SUM(K7,M7)</f>
        <v>99.999999999977021</v>
      </c>
      <c r="J7" s="195">
        <f>[1]MercLab!G7</f>
        <v>2358246.7988586593</v>
      </c>
      <c r="K7" s="24">
        <f>IF(ISNUMBER(J7/$H$7*100),J7/$H$7*100,0)</f>
        <v>59.924925701519157</v>
      </c>
      <c r="L7" s="195">
        <f>[1]MercLab!H7</f>
        <v>1577088.5749461234</v>
      </c>
      <c r="M7" s="24">
        <f>IF(ISNUMBER(L7/$H$7*100),L7/$H$7*100,0)</f>
        <v>40.075074298457864</v>
      </c>
      <c r="N7" s="24">
        <f>IF(ISNUMBER(H7/B7*100),H7/B7*100,0)</f>
        <v>58.312551881239393</v>
      </c>
      <c r="O7" s="24">
        <f>IF(ISNUMBER(J7/D7*100),J7/D7*100,0)</f>
        <v>74.398948502260325</v>
      </c>
      <c r="P7" s="24">
        <f>IF(ISNUMBER(L7/F7*100),L7/F7*100,0)</f>
        <v>44.065528774492705</v>
      </c>
    </row>
    <row r="8" spans="1:16">
      <c r="A8" s="148"/>
      <c r="C8" s="24"/>
      <c r="E8" s="24"/>
      <c r="G8" s="24"/>
      <c r="I8" s="24"/>
      <c r="K8" s="24"/>
      <c r="M8" s="24"/>
      <c r="N8" s="24"/>
      <c r="O8" s="24"/>
      <c r="P8" s="24"/>
    </row>
    <row r="9" spans="1:16">
      <c r="A9" s="147" t="s">
        <v>42</v>
      </c>
      <c r="B9" s="195"/>
      <c r="C9" s="24"/>
      <c r="D9" s="195"/>
      <c r="E9" s="24"/>
      <c r="F9" s="195"/>
      <c r="G9" s="24"/>
      <c r="H9" s="195"/>
      <c r="I9" s="24"/>
      <c r="J9" s="195"/>
      <c r="K9" s="24"/>
      <c r="L9" s="195"/>
      <c r="M9" s="24"/>
      <c r="N9" s="24"/>
      <c r="O9" s="24"/>
      <c r="P9" s="24"/>
    </row>
    <row r="10" spans="1:16">
      <c r="A10" s="149" t="s">
        <v>73</v>
      </c>
      <c r="B10" s="69">
        <f>SUM(B11:B13)</f>
        <v>3716493.5792833706</v>
      </c>
      <c r="C10" s="84">
        <f t="shared" ref="C10:C14" si="0">IF(ISNUMBER(B10/B$7*100),B10/B$7*100,0)</f>
        <v>55.069823553227714</v>
      </c>
      <c r="D10" s="69">
        <f>SUM(D11:D13)</f>
        <v>1662791.195308425</v>
      </c>
      <c r="E10" s="84">
        <f t="shared" ref="E10:E14" si="1">IF(ISNUMBER(D10/D$7*100),D10/D$7*100,0)</f>
        <v>52.458426560628155</v>
      </c>
      <c r="F10" s="69">
        <f>SUM(F11:F13)</f>
        <v>2053702.3839749077</v>
      </c>
      <c r="G10" s="84">
        <f t="shared" ref="G10:G14" si="2">IF(ISNUMBER(F10/F$7*100),F10/F$7*100,0)</f>
        <v>57.382624497411086</v>
      </c>
      <c r="H10" s="69">
        <f>SUM(H11:H13)</f>
        <v>2121726.3580045993</v>
      </c>
      <c r="I10" s="84">
        <f t="shared" ref="I10:I14" si="3">IF(ISNUMBER(H10/H$7*100),H10/H$7*100,0)</f>
        <v>53.914753292113261</v>
      </c>
      <c r="J10" s="69">
        <f>SUM(J11:J13)</f>
        <v>1134919.5275369938</v>
      </c>
      <c r="K10" s="84">
        <f t="shared" ref="K10:K14" si="4">IF(ISNUMBER(J10/J$7*100),J10/J$7*100,0)</f>
        <v>48.125562094954205</v>
      </c>
      <c r="L10" s="69">
        <f>SUM(L11:L13)</f>
        <v>986806.83046762215</v>
      </c>
      <c r="M10" s="84">
        <f t="shared" ref="M10:M14" si="5">IF(ISNUMBER(L10/L$7*100),L10/L$7*100,0)</f>
        <v>62.571427258062116</v>
      </c>
      <c r="N10" s="95">
        <f t="shared" ref="N10:N14" si="6">IF(ISNUMBER(H10/B10*100),H10/B10*100,0)</f>
        <v>57.089466529193331</v>
      </c>
      <c r="O10" s="95">
        <f t="shared" ref="O10:O14" si="7">IF(ISNUMBER(J10/D10*100),J10/D10*100,0)</f>
        <v>68.253881229295416</v>
      </c>
      <c r="P10" s="95">
        <f t="shared" ref="P10:P14" si="8">IF(ISNUMBER(L10/F10*100),L10/F10*100,0)</f>
        <v>48.050138041797155</v>
      </c>
    </row>
    <row r="11" spans="1:16">
      <c r="A11" s="150" t="s">
        <v>60</v>
      </c>
      <c r="B11" s="69">
        <f>[1]MercLab!C8</f>
        <v>887883.23561194493</v>
      </c>
      <c r="C11" s="84">
        <f t="shared" si="0"/>
        <v>13.156372284234369</v>
      </c>
      <c r="D11" s="69">
        <f>[1]MercLab!D8</f>
        <v>393979.95161805913</v>
      </c>
      <c r="E11" s="84">
        <f t="shared" si="1"/>
        <v>12.429442985162209</v>
      </c>
      <c r="F11" s="69">
        <f>[1]MercLab!E8</f>
        <v>493903.28399388172</v>
      </c>
      <c r="G11" s="84">
        <f t="shared" si="2"/>
        <v>13.800182005244913</v>
      </c>
      <c r="H11" s="69">
        <f>[1]MercLab!F8</f>
        <v>496872.85122298548</v>
      </c>
      <c r="I11" s="84">
        <f t="shared" si="3"/>
        <v>12.625934107935558</v>
      </c>
      <c r="J11" s="69">
        <f>[1]MercLab!G8</f>
        <v>263093.236964504</v>
      </c>
      <c r="K11" s="84">
        <f t="shared" si="4"/>
        <v>11.156306332816204</v>
      </c>
      <c r="L11" s="69">
        <f>[1]MercLab!H8</f>
        <v>233779.61425849202</v>
      </c>
      <c r="M11" s="84">
        <f t="shared" si="5"/>
        <v>14.823492983992887</v>
      </c>
      <c r="N11" s="95">
        <f t="shared" si="6"/>
        <v>55.961508371146564</v>
      </c>
      <c r="O11" s="95">
        <f t="shared" si="7"/>
        <v>66.778331202892716</v>
      </c>
      <c r="P11" s="95">
        <f t="shared" si="8"/>
        <v>47.333075489611041</v>
      </c>
    </row>
    <row r="12" spans="1:16">
      <c r="A12" s="150" t="s">
        <v>61</v>
      </c>
      <c r="B12" s="69">
        <f>[1]MercLab!C9</f>
        <v>572739.64389545203</v>
      </c>
      <c r="C12" s="84">
        <f t="shared" si="0"/>
        <v>8.4866744576329456</v>
      </c>
      <c r="D12" s="69">
        <f>[1]MercLab!D9</f>
        <v>262414.62979479646</v>
      </c>
      <c r="E12" s="84">
        <f t="shared" si="1"/>
        <v>8.2787656227463824</v>
      </c>
      <c r="F12" s="69">
        <f>[1]MercLab!E9</f>
        <v>310325.01410067768</v>
      </c>
      <c r="G12" s="84">
        <f t="shared" si="2"/>
        <v>8.6708102864580194</v>
      </c>
      <c r="H12" s="69">
        <f>[1]MercLab!F9</f>
        <v>348184.54664089769</v>
      </c>
      <c r="I12" s="84">
        <f t="shared" si="3"/>
        <v>8.8476460979279636</v>
      </c>
      <c r="J12" s="69">
        <f>[1]MercLab!G9</f>
        <v>182007.81566949643</v>
      </c>
      <c r="K12" s="84">
        <f t="shared" si="4"/>
        <v>7.7179290885747962</v>
      </c>
      <c r="L12" s="69">
        <f>[1]MercLab!H9</f>
        <v>166176.73097140741</v>
      </c>
      <c r="M12" s="84">
        <f t="shared" si="5"/>
        <v>10.536930747664845</v>
      </c>
      <c r="N12" s="95">
        <f t="shared" si="6"/>
        <v>60.792814038983366</v>
      </c>
      <c r="O12" s="95">
        <f t="shared" si="7"/>
        <v>69.358867610324651</v>
      </c>
      <c r="P12" s="95">
        <f t="shared" si="8"/>
        <v>53.54925430455156</v>
      </c>
    </row>
    <row r="13" spans="1:16">
      <c r="A13" s="150" t="s">
        <v>96</v>
      </c>
      <c r="B13" s="69">
        <f>[1]MercLab!C10</f>
        <v>2255870.6997759738</v>
      </c>
      <c r="C13" s="84">
        <f t="shared" si="0"/>
        <v>33.426776811360412</v>
      </c>
      <c r="D13" s="69">
        <f>[1]MercLab!D10</f>
        <v>1006396.6138955693</v>
      </c>
      <c r="E13" s="84">
        <f t="shared" si="1"/>
        <v>31.750217952719563</v>
      </c>
      <c r="F13" s="69">
        <f>[1]MercLab!E10</f>
        <v>1249474.0858803482</v>
      </c>
      <c r="G13" s="84">
        <f t="shared" si="2"/>
        <v>34.911632205708152</v>
      </c>
      <c r="H13" s="69">
        <f>[1]MercLab!F10</f>
        <v>1276668.9601407163</v>
      </c>
      <c r="I13" s="84">
        <f t="shared" si="3"/>
        <v>32.441173086249748</v>
      </c>
      <c r="J13" s="69">
        <f>[1]MercLab!G10</f>
        <v>689818.47490299353</v>
      </c>
      <c r="K13" s="84">
        <f t="shared" si="4"/>
        <v>29.251326673563209</v>
      </c>
      <c r="L13" s="69">
        <f>[1]MercLab!H10</f>
        <v>586850.48523772275</v>
      </c>
      <c r="M13" s="84">
        <f t="shared" si="5"/>
        <v>37.21100352640439</v>
      </c>
      <c r="N13" s="95">
        <f t="shared" si="6"/>
        <v>56.59317975394157</v>
      </c>
      <c r="O13" s="95">
        <f t="shared" si="7"/>
        <v>68.543401813807563</v>
      </c>
      <c r="P13" s="95">
        <f t="shared" si="8"/>
        <v>46.96779964221848</v>
      </c>
    </row>
    <row r="14" spans="1:16">
      <c r="A14" s="149" t="s">
        <v>62</v>
      </c>
      <c r="B14" s="69">
        <f>[1]MercLab!C11</f>
        <v>3032199.8783817845</v>
      </c>
      <c r="C14" s="84">
        <f t="shared" si="0"/>
        <v>44.930176446800616</v>
      </c>
      <c r="D14" s="69">
        <f>[1]MercLab!D11</f>
        <v>1506940.1602183974</v>
      </c>
      <c r="E14" s="84">
        <f t="shared" si="1"/>
        <v>47.541573439360803</v>
      </c>
      <c r="F14" s="69">
        <f>[1]MercLab!E11</f>
        <v>1525259.7181632451</v>
      </c>
      <c r="G14" s="84">
        <f t="shared" si="2"/>
        <v>42.617375502573267</v>
      </c>
      <c r="H14" s="69">
        <f>[1]MercLab!F11</f>
        <v>1813609.0158003515</v>
      </c>
      <c r="I14" s="84">
        <f t="shared" si="3"/>
        <v>46.085246707868031</v>
      </c>
      <c r="J14" s="69">
        <f>[1]MercLab!G11</f>
        <v>1223327.2713218604</v>
      </c>
      <c r="K14" s="84">
        <f t="shared" si="4"/>
        <v>51.874437905054059</v>
      </c>
      <c r="L14" s="69">
        <f>[1]MercLab!H11</f>
        <v>590281.7444786597</v>
      </c>
      <c r="M14" s="84">
        <f t="shared" si="5"/>
        <v>37.428572741947924</v>
      </c>
      <c r="N14" s="95">
        <f t="shared" si="6"/>
        <v>59.811657824095455</v>
      </c>
      <c r="O14" s="95">
        <f t="shared" si="7"/>
        <v>81.179552023125211</v>
      </c>
      <c r="P14" s="95">
        <f t="shared" si="8"/>
        <v>38.700408687740826</v>
      </c>
    </row>
    <row r="15" spans="1:16">
      <c r="A15" s="148"/>
      <c r="B15" s="94"/>
      <c r="C15" s="84"/>
      <c r="D15" s="94"/>
      <c r="E15" s="84"/>
      <c r="F15" s="94"/>
      <c r="G15" s="84"/>
      <c r="H15" s="94"/>
      <c r="I15" s="84"/>
      <c r="J15" s="94"/>
      <c r="K15" s="84"/>
      <c r="L15" s="94"/>
      <c r="M15" s="84"/>
      <c r="N15" s="110"/>
      <c r="O15" s="110"/>
      <c r="P15" s="110"/>
    </row>
    <row r="16" spans="1:16">
      <c r="A16" s="147" t="s">
        <v>25</v>
      </c>
      <c r="B16" s="195"/>
      <c r="C16" s="24"/>
      <c r="D16" s="195"/>
      <c r="E16" s="24"/>
      <c r="F16" s="195"/>
      <c r="G16" s="24"/>
      <c r="H16" s="195"/>
      <c r="I16" s="24"/>
      <c r="J16" s="195"/>
      <c r="K16" s="24"/>
      <c r="L16" s="195"/>
      <c r="M16" s="24"/>
      <c r="N16" s="24"/>
      <c r="O16" s="24"/>
      <c r="P16" s="24"/>
    </row>
    <row r="17" spans="1:16">
      <c r="A17" s="205" t="s">
        <v>124</v>
      </c>
      <c r="B17" s="69">
        <f>[1]MercLab!C13</f>
        <v>1430686.3010378124</v>
      </c>
      <c r="C17" s="84">
        <f t="shared" ref="C17:M22" si="9">IF(ISNUMBER(B17/B$7*100),B17/B$7*100,0)</f>
        <v>21.199456013419109</v>
      </c>
      <c r="D17" s="69">
        <f>[1]MercLab!D13</f>
        <v>680555.41230089613</v>
      </c>
      <c r="E17" s="84">
        <f t="shared" si="9"/>
        <v>21.470444525659492</v>
      </c>
      <c r="F17" s="69">
        <f>[1]MercLab!E13</f>
        <v>750130.88873701252</v>
      </c>
      <c r="G17" s="84">
        <f t="shared" si="9"/>
        <v>20.959453252906755</v>
      </c>
      <c r="H17" s="69">
        <f>[1]MercLab!F13</f>
        <v>750267.10147868202</v>
      </c>
      <c r="I17" s="84">
        <f t="shared" si="9"/>
        <v>19.064883427028796</v>
      </c>
      <c r="J17" s="69">
        <f>[1]MercLab!G13</f>
        <v>523030.50504707958</v>
      </c>
      <c r="K17" s="84">
        <f t="shared" si="9"/>
        <v>22.178785753052441</v>
      </c>
      <c r="L17" s="69">
        <f>[1]MercLab!H13</f>
        <v>227236.59643159632</v>
      </c>
      <c r="M17" s="84">
        <f t="shared" si="9"/>
        <v>14.408613443880865</v>
      </c>
      <c r="N17" s="95">
        <f t="shared" ref="N17:N22" si="10">IF(ISNUMBER(H17/B17*100),H17/B17*100,0)</f>
        <v>52.441062791643574</v>
      </c>
      <c r="O17" s="95">
        <f t="shared" ref="O17:O22" si="11">IF(ISNUMBER(J17/D17*100),J17/D17*100,0)</f>
        <v>76.853478143500595</v>
      </c>
      <c r="P17" s="95">
        <f t="shared" ref="P17:P22" si="12">IF(ISNUMBER(L17/F17*100),L17/F17*100,0)</f>
        <v>30.292926187080788</v>
      </c>
    </row>
    <row r="18" spans="1:16">
      <c r="A18" s="205" t="s">
        <v>125</v>
      </c>
      <c r="B18" s="69">
        <f>[1]MercLab!C14</f>
        <v>1429097.9069960758</v>
      </c>
      <c r="C18" s="84">
        <f t="shared" si="9"/>
        <v>21.175919694104845</v>
      </c>
      <c r="D18" s="69">
        <f>[1]MercLab!D14</f>
        <v>678390.53890943027</v>
      </c>
      <c r="E18" s="84">
        <f t="shared" si="9"/>
        <v>21.402146201648815</v>
      </c>
      <c r="F18" s="69">
        <f>[1]MercLab!E14</f>
        <v>750707.36808675341</v>
      </c>
      <c r="G18" s="84">
        <f t="shared" si="9"/>
        <v>20.975560697838805</v>
      </c>
      <c r="H18" s="69">
        <f>[1]MercLab!F14</f>
        <v>797012.77266522683</v>
      </c>
      <c r="I18" s="84">
        <f t="shared" si="9"/>
        <v>20.252728089460682</v>
      </c>
      <c r="J18" s="69">
        <f>[1]MercLab!G14</f>
        <v>497824.73855441064</v>
      </c>
      <c r="K18" s="84">
        <f t="shared" si="9"/>
        <v>21.10995078188369</v>
      </c>
      <c r="L18" s="69">
        <f>[1]MercLab!H14</f>
        <v>299188.03411081451</v>
      </c>
      <c r="M18" s="84">
        <f t="shared" si="9"/>
        <v>18.970908727877596</v>
      </c>
      <c r="N18" s="95">
        <f t="shared" si="10"/>
        <v>55.77034076976053</v>
      </c>
      <c r="O18" s="95">
        <f t="shared" si="11"/>
        <v>73.38320775444565</v>
      </c>
      <c r="P18" s="95">
        <f t="shared" si="12"/>
        <v>39.85414914380322</v>
      </c>
    </row>
    <row r="19" spans="1:16">
      <c r="A19" s="205" t="s">
        <v>126</v>
      </c>
      <c r="B19" s="69">
        <f>[1]MercLab!C15</f>
        <v>1332788.1693889347</v>
      </c>
      <c r="C19" s="84">
        <f t="shared" si="9"/>
        <v>19.748832536993273</v>
      </c>
      <c r="D19" s="69">
        <f>[1]MercLab!D15</f>
        <v>619657.25749772729</v>
      </c>
      <c r="E19" s="84">
        <f t="shared" si="9"/>
        <v>19.549204269857416</v>
      </c>
      <c r="F19" s="69">
        <f>[1]MercLab!E15</f>
        <v>713130.91189130663</v>
      </c>
      <c r="G19" s="84">
        <f t="shared" si="9"/>
        <v>19.925634626450904</v>
      </c>
      <c r="H19" s="69">
        <f>[1]MercLab!F15</f>
        <v>775379.81965429918</v>
      </c>
      <c r="I19" s="84">
        <f t="shared" si="9"/>
        <v>19.703017557674226</v>
      </c>
      <c r="J19" s="69">
        <f>[1]MercLab!G15</f>
        <v>464088.86698594614</v>
      </c>
      <c r="K19" s="84">
        <f t="shared" si="9"/>
        <v>19.679401969741043</v>
      </c>
      <c r="L19" s="69">
        <f>[1]MercLab!H15</f>
        <v>311290.95266835653</v>
      </c>
      <c r="M19" s="84">
        <f t="shared" si="9"/>
        <v>19.738330339435176</v>
      </c>
      <c r="N19" s="95">
        <f t="shared" si="10"/>
        <v>58.17727358803014</v>
      </c>
      <c r="O19" s="95">
        <f t="shared" si="11"/>
        <v>74.894445497178452</v>
      </c>
      <c r="P19" s="95">
        <f t="shared" si="12"/>
        <v>43.651305458457337</v>
      </c>
    </row>
    <row r="20" spans="1:16">
      <c r="A20" s="205" t="s">
        <v>127</v>
      </c>
      <c r="B20" s="69">
        <f>[1]MercLab!C16</f>
        <v>1332828.4617770074</v>
      </c>
      <c r="C20" s="84">
        <f t="shared" si="9"/>
        <v>19.749429576825136</v>
      </c>
      <c r="D20" s="69">
        <f>[1]MercLab!D16</f>
        <v>620139.52945713163</v>
      </c>
      <c r="E20" s="84">
        <f t="shared" si="9"/>
        <v>19.564419185738643</v>
      </c>
      <c r="F20" s="69">
        <f>[1]MercLab!E16</f>
        <v>712688.93231995672</v>
      </c>
      <c r="G20" s="84">
        <f t="shared" si="9"/>
        <v>19.913285248091022</v>
      </c>
      <c r="H20" s="69">
        <f>[1]MercLab!F16</f>
        <v>816635.08490558877</v>
      </c>
      <c r="I20" s="84">
        <f t="shared" si="9"/>
        <v>20.751346641032463</v>
      </c>
      <c r="J20" s="69">
        <f>[1]MercLab!G16</f>
        <v>453178.90045773558</v>
      </c>
      <c r="K20" s="84">
        <f t="shared" si="9"/>
        <v>19.216771572723619</v>
      </c>
      <c r="L20" s="69">
        <f>[1]MercLab!H16</f>
        <v>363456.18444785726</v>
      </c>
      <c r="M20" s="84">
        <f t="shared" si="9"/>
        <v>23.046022285734562</v>
      </c>
      <c r="N20" s="95">
        <f t="shared" si="10"/>
        <v>61.270831793072723</v>
      </c>
      <c r="O20" s="95">
        <f t="shared" si="11"/>
        <v>73.076925261391906</v>
      </c>
      <c r="P20" s="95">
        <f t="shared" si="12"/>
        <v>50.99787129634926</v>
      </c>
    </row>
    <row r="21" spans="1:16">
      <c r="A21" s="205" t="s">
        <v>128</v>
      </c>
      <c r="B21" s="69">
        <f>[1]MercLab!C17</f>
        <v>1192414.212860456</v>
      </c>
      <c r="C21" s="84">
        <f t="shared" si="9"/>
        <v>17.668815754350966</v>
      </c>
      <c r="D21" s="69">
        <f>[1]MercLab!D17</f>
        <v>558295.4930955274</v>
      </c>
      <c r="E21" s="84">
        <f t="shared" si="9"/>
        <v>17.613337866062619</v>
      </c>
      <c r="F21" s="69">
        <f>[1]MercLab!E17</f>
        <v>634118.71976498573</v>
      </c>
      <c r="G21" s="84">
        <f t="shared" si="9"/>
        <v>17.717950111459675</v>
      </c>
      <c r="H21" s="69">
        <f>[1]MercLab!F17</f>
        <v>784437.05695427442</v>
      </c>
      <c r="I21" s="84">
        <f t="shared" si="9"/>
        <v>19.933169156957529</v>
      </c>
      <c r="J21" s="69">
        <f>[1]MercLab!G17</f>
        <v>413196.36252067704</v>
      </c>
      <c r="K21" s="84">
        <f t="shared" si="9"/>
        <v>17.521336728651775</v>
      </c>
      <c r="L21" s="69">
        <f>[1]MercLab!H17</f>
        <v>371240.69443360879</v>
      </c>
      <c r="M21" s="84">
        <f t="shared" si="9"/>
        <v>23.539622335181214</v>
      </c>
      <c r="N21" s="95">
        <f t="shared" si="10"/>
        <v>65.785617824237917</v>
      </c>
      <c r="O21" s="95">
        <f t="shared" si="11"/>
        <v>74.010334604291145</v>
      </c>
      <c r="P21" s="95">
        <f t="shared" si="12"/>
        <v>58.544351848057154</v>
      </c>
    </row>
    <row r="22" spans="1:16">
      <c r="A22" s="205" t="s">
        <v>10</v>
      </c>
      <c r="B22" s="69">
        <f>[1]MercLab!C18</f>
        <v>30878.405604526175</v>
      </c>
      <c r="C22" s="84">
        <f t="shared" si="9"/>
        <v>0.45754642432993137</v>
      </c>
      <c r="D22" s="69">
        <f>[1]MercLab!D18</f>
        <v>12693.124266248176</v>
      </c>
      <c r="E22" s="84">
        <f t="shared" si="9"/>
        <v>0.40044795102634573</v>
      </c>
      <c r="F22" s="69">
        <f>[1]MercLab!E18</f>
        <v>18185.281338277982</v>
      </c>
      <c r="G22" s="84">
        <f t="shared" si="9"/>
        <v>0.50811606324109548</v>
      </c>
      <c r="H22" s="69">
        <f>[1]MercLab!F18</f>
        <v>11603.538147090518</v>
      </c>
      <c r="I22" s="84">
        <f t="shared" si="9"/>
        <v>0.29485512783296164</v>
      </c>
      <c r="J22" s="69">
        <f>[1]MercLab!G18</f>
        <v>6927.4252930519006</v>
      </c>
      <c r="K22" s="84">
        <f t="shared" si="9"/>
        <v>0.29375319395767335</v>
      </c>
      <c r="L22" s="69">
        <f>[1]MercLab!H18</f>
        <v>4676.1128540386198</v>
      </c>
      <c r="M22" s="84">
        <f t="shared" si="9"/>
        <v>0.29650286790000779</v>
      </c>
      <c r="N22" s="95">
        <f t="shared" si="10"/>
        <v>37.578164804563826</v>
      </c>
      <c r="O22" s="95">
        <f t="shared" si="11"/>
        <v>54.576203208475349</v>
      </c>
      <c r="P22" s="95">
        <f t="shared" si="12"/>
        <v>25.713722911704011</v>
      </c>
    </row>
    <row r="23" spans="1:16">
      <c r="A23" s="148"/>
      <c r="B23" s="94"/>
      <c r="C23" s="84"/>
      <c r="D23" s="94"/>
      <c r="E23" s="84"/>
      <c r="F23" s="94"/>
      <c r="G23" s="84"/>
      <c r="H23" s="94"/>
      <c r="I23" s="84"/>
      <c r="J23" s="94"/>
      <c r="K23" s="84"/>
      <c r="L23" s="94"/>
      <c r="M23" s="84"/>
      <c r="N23" s="110"/>
      <c r="O23" s="110"/>
      <c r="P23" s="110"/>
    </row>
    <row r="24" spans="1:16">
      <c r="A24" s="147" t="s">
        <v>14</v>
      </c>
      <c r="B24" s="195"/>
      <c r="C24" s="24"/>
      <c r="D24" s="195"/>
      <c r="E24" s="24"/>
      <c r="F24" s="195"/>
      <c r="G24" s="24"/>
      <c r="H24" s="195"/>
      <c r="I24" s="24"/>
      <c r="J24" s="195"/>
      <c r="K24" s="24"/>
      <c r="L24" s="195"/>
      <c r="M24" s="24"/>
      <c r="N24" s="24"/>
      <c r="O24" s="24"/>
      <c r="P24" s="24"/>
    </row>
    <row r="25" spans="1:16">
      <c r="A25" s="151" t="s">
        <v>44</v>
      </c>
      <c r="B25" s="69">
        <f>[1]MercLab!C20</f>
        <v>650117.88832283742</v>
      </c>
      <c r="C25" s="84">
        <f t="shared" ref="C25:M29" si="13">IF(ISNUMBER(B25/B$7*100),B25/B$7*100,0)</f>
        <v>9.6332407509874187</v>
      </c>
      <c r="D25" s="69">
        <f>[1]MercLab!D20</f>
        <v>302679.63744749443</v>
      </c>
      <c r="E25" s="84">
        <f t="shared" si="13"/>
        <v>9.5490627910690691</v>
      </c>
      <c r="F25" s="69">
        <f>[1]MercLab!E20</f>
        <v>347438.25087533396</v>
      </c>
      <c r="G25" s="84">
        <f t="shared" si="13"/>
        <v>9.707793515547765</v>
      </c>
      <c r="H25" s="69">
        <f>[1]MercLab!F20</f>
        <v>366119.76290233096</v>
      </c>
      <c r="I25" s="84">
        <f t="shared" si="13"/>
        <v>9.3033941996225078</v>
      </c>
      <c r="J25" s="69">
        <f>[1]MercLab!G20</f>
        <v>241443.08496732757</v>
      </c>
      <c r="K25" s="84">
        <f t="shared" si="13"/>
        <v>10.238244999810062</v>
      </c>
      <c r="L25" s="69">
        <f>[1]MercLab!H20</f>
        <v>124676.67793500164</v>
      </c>
      <c r="M25" s="84">
        <f t="shared" si="13"/>
        <v>7.9054962362694727</v>
      </c>
      <c r="N25" s="95">
        <f t="shared" ref="N25:N29" si="14">IF(ISNUMBER(H25/B25*100),H25/B25*100,0)</f>
        <v>56.315903542792867</v>
      </c>
      <c r="O25" s="95">
        <f t="shared" ref="O25:O29" si="15">IF(ISNUMBER(J25/D25*100),J25/D25*100,0)</f>
        <v>79.768525892069789</v>
      </c>
      <c r="P25" s="95">
        <f t="shared" ref="P25:P29" si="16">IF(ISNUMBER(L25/F25*100),L25/F25*100,0)</f>
        <v>35.884557218697687</v>
      </c>
    </row>
    <row r="26" spans="1:16">
      <c r="A26" s="151" t="s">
        <v>45</v>
      </c>
      <c r="B26" s="69">
        <f>[1]MercLab!C21</f>
        <v>3548814.1758403359</v>
      </c>
      <c r="C26" s="84">
        <f t="shared" si="13"/>
        <v>52.585203315326233</v>
      </c>
      <c r="D26" s="69">
        <f>[1]MercLab!D21</f>
        <v>1746827.8848858618</v>
      </c>
      <c r="E26" s="84">
        <f t="shared" si="13"/>
        <v>55.109650912209219</v>
      </c>
      <c r="F26" s="69">
        <f>[1]MercLab!E21</f>
        <v>1801986.2909537947</v>
      </c>
      <c r="G26" s="84">
        <f t="shared" si="13"/>
        <v>50.349409675977441</v>
      </c>
      <c r="H26" s="69">
        <f>[1]MercLab!F21</f>
        <v>2035428.3318879004</v>
      </c>
      <c r="I26" s="84">
        <f t="shared" si="13"/>
        <v>51.721851851206488</v>
      </c>
      <c r="J26" s="69">
        <f>[1]MercLab!G21</f>
        <v>1331601.7527191541</v>
      </c>
      <c r="K26" s="84">
        <f t="shared" si="13"/>
        <v>56.465750461894856</v>
      </c>
      <c r="L26" s="69">
        <f>[1]MercLab!H21</f>
        <v>703826.5791689473</v>
      </c>
      <c r="M26" s="84">
        <f t="shared" si="13"/>
        <v>44.628221290170181</v>
      </c>
      <c r="N26" s="95">
        <f t="shared" si="14"/>
        <v>57.355167981031983</v>
      </c>
      <c r="O26" s="95">
        <f t="shared" si="15"/>
        <v>76.229705527408683</v>
      </c>
      <c r="P26" s="95">
        <f t="shared" si="16"/>
        <v>39.05837589898703</v>
      </c>
    </row>
    <row r="27" spans="1:16">
      <c r="A27" s="151" t="s">
        <v>46</v>
      </c>
      <c r="B27" s="69">
        <f>[1]MercLab!C22</f>
        <v>1964496.1182828669</v>
      </c>
      <c r="C27" s="84">
        <f t="shared" si="13"/>
        <v>29.109280642346441</v>
      </c>
      <c r="D27" s="69">
        <f>[1]MercLab!D22</f>
        <v>862583.31169956247</v>
      </c>
      <c r="E27" s="84">
        <f t="shared" si="13"/>
        <v>27.213136223530288</v>
      </c>
      <c r="F27" s="69">
        <f>[1]MercLab!E22</f>
        <v>1101912.8065833822</v>
      </c>
      <c r="G27" s="84">
        <f t="shared" si="13"/>
        <v>30.788613434182555</v>
      </c>
      <c r="H27" s="69">
        <f>[1]MercLab!F22</f>
        <v>1130542.3273406888</v>
      </c>
      <c r="I27" s="84">
        <f t="shared" si="13"/>
        <v>28.72797919246694</v>
      </c>
      <c r="J27" s="69">
        <f>[1]MercLab!G22</f>
        <v>597475.64935144538</v>
      </c>
      <c r="K27" s="84">
        <f t="shared" si="13"/>
        <v>25.335586149872469</v>
      </c>
      <c r="L27" s="69">
        <f>[1]MercLab!H22</f>
        <v>533066.67798928113</v>
      </c>
      <c r="M27" s="84">
        <f t="shared" si="13"/>
        <v>33.800680979981848</v>
      </c>
      <c r="N27" s="95">
        <f t="shared" si="14"/>
        <v>57.548717801940832</v>
      </c>
      <c r="O27" s="95">
        <f t="shared" si="15"/>
        <v>69.265848440103611</v>
      </c>
      <c r="P27" s="95">
        <f t="shared" si="16"/>
        <v>48.376484491737664</v>
      </c>
    </row>
    <row r="28" spans="1:16">
      <c r="A28" s="151" t="s">
        <v>47</v>
      </c>
      <c r="B28" s="69">
        <f>[1]MercLab!C23</f>
        <v>563760.34040555323</v>
      </c>
      <c r="C28" s="84">
        <f t="shared" si="13"/>
        <v>8.3536219853843701</v>
      </c>
      <c r="D28" s="69">
        <f>[1]MercLab!D23</f>
        <v>241733.62982882292</v>
      </c>
      <c r="E28" s="84">
        <f t="shared" si="13"/>
        <v>7.6263128547882602</v>
      </c>
      <c r="F28" s="69">
        <f>[1]MercLab!E23</f>
        <v>322026.71057673189</v>
      </c>
      <c r="G28" s="84">
        <f t="shared" si="13"/>
        <v>8.9977681066892394</v>
      </c>
      <c r="H28" s="69">
        <f>[1]MercLab!F23</f>
        <v>388368.06307824142</v>
      </c>
      <c r="I28" s="84">
        <f t="shared" si="13"/>
        <v>9.8687411920033643</v>
      </c>
      <c r="J28" s="69">
        <f>[1]MercLab!G23</f>
        <v>175795.41309267652</v>
      </c>
      <c r="K28" s="84">
        <f t="shared" si="13"/>
        <v>7.4544959915882307</v>
      </c>
      <c r="L28" s="69">
        <f>[1]MercLab!H23</f>
        <v>212572.64998556464</v>
      </c>
      <c r="M28" s="84">
        <f t="shared" si="13"/>
        <v>13.478802228519509</v>
      </c>
      <c r="N28" s="95">
        <f t="shared" si="14"/>
        <v>68.888858481754937</v>
      </c>
      <c r="O28" s="95">
        <f t="shared" si="15"/>
        <v>72.722778877378886</v>
      </c>
      <c r="P28" s="95">
        <f t="shared" si="16"/>
        <v>66.010875186365396</v>
      </c>
    </row>
    <row r="29" spans="1:16">
      <c r="A29" s="149" t="s">
        <v>63</v>
      </c>
      <c r="B29" s="69">
        <f>[1]MercLab!C24</f>
        <v>21504.934813807165</v>
      </c>
      <c r="C29" s="84">
        <f t="shared" si="13"/>
        <v>0.31865330598751657</v>
      </c>
      <c r="D29" s="69">
        <f>[1]MercLab!D24</f>
        <v>15906.891664999241</v>
      </c>
      <c r="E29" s="84">
        <f t="shared" si="13"/>
        <v>0.50183721838955953</v>
      </c>
      <c r="F29" s="69">
        <f>[1]MercLab!E24</f>
        <v>5598.0431488079194</v>
      </c>
      <c r="G29" s="84">
        <f t="shared" si="13"/>
        <v>0.15641526758449456</v>
      </c>
      <c r="H29" s="69">
        <f>[1]MercLab!F24</f>
        <v>14876.888595701164</v>
      </c>
      <c r="I29" s="84">
        <f t="shared" si="13"/>
        <v>0.37803356467975918</v>
      </c>
      <c r="J29" s="69">
        <f>[1]MercLab!G24</f>
        <v>11930.898728217042</v>
      </c>
      <c r="K29" s="84">
        <f t="shared" si="13"/>
        <v>0.50592239684121865</v>
      </c>
      <c r="L29" s="69">
        <f>[1]MercLab!H24</f>
        <v>2945.9898674841197</v>
      </c>
      <c r="M29" s="84">
        <f t="shared" si="13"/>
        <v>0.18679926506884756</v>
      </c>
      <c r="N29" s="95">
        <f t="shared" si="14"/>
        <v>69.178952294007942</v>
      </c>
      <c r="O29" s="95">
        <f t="shared" si="15"/>
        <v>75.004589076753561</v>
      </c>
      <c r="P29" s="95">
        <f t="shared" si="16"/>
        <v>52.625351201722268</v>
      </c>
    </row>
    <row r="30" spans="1:16">
      <c r="A30" s="151"/>
      <c r="B30" s="94"/>
      <c r="C30" s="84"/>
      <c r="D30" s="94"/>
      <c r="E30" s="84"/>
      <c r="F30" s="94"/>
      <c r="G30" s="84"/>
      <c r="H30" s="94"/>
      <c r="I30" s="84"/>
      <c r="J30" s="94"/>
      <c r="K30" s="84"/>
      <c r="L30" s="94"/>
      <c r="M30" s="84"/>
      <c r="N30" s="110"/>
      <c r="O30" s="110"/>
      <c r="P30" s="110"/>
    </row>
    <row r="31" spans="1:16">
      <c r="A31" s="147" t="s">
        <v>33</v>
      </c>
      <c r="B31" s="195"/>
      <c r="C31" s="24"/>
      <c r="D31" s="195"/>
      <c r="E31" s="24"/>
      <c r="F31" s="195"/>
      <c r="G31" s="24"/>
      <c r="H31" s="195"/>
      <c r="I31" s="24"/>
      <c r="J31" s="195"/>
      <c r="K31" s="24"/>
      <c r="L31" s="195"/>
      <c r="M31" s="24"/>
      <c r="N31" s="24"/>
      <c r="O31" s="24"/>
      <c r="P31" s="24"/>
    </row>
    <row r="32" spans="1:16">
      <c r="A32" s="151" t="s">
        <v>48</v>
      </c>
      <c r="B32" s="69">
        <f>[1]MercLab!C26</f>
        <v>364755.54827131075</v>
      </c>
      <c r="C32" s="84">
        <f t="shared" ref="C32:M44" si="17">IF(ISNUMBER(B32/B$7*100),B32/B$7*100,0)</f>
        <v>5.4048320694893226</v>
      </c>
      <c r="D32" s="69">
        <f>[1]MercLab!D26</f>
        <v>185519.47321776609</v>
      </c>
      <c r="E32" s="84">
        <f t="shared" si="17"/>
        <v>5.852845317451564</v>
      </c>
      <c r="F32" s="69">
        <f>[1]MercLab!E26</f>
        <v>179236.07505354096</v>
      </c>
      <c r="G32" s="84">
        <f t="shared" si="17"/>
        <v>5.0080461859719954</v>
      </c>
      <c r="H32" s="69">
        <f>[1]MercLab!F26</f>
        <v>25683.493110826035</v>
      </c>
      <c r="I32" s="84">
        <f t="shared" si="17"/>
        <v>0.6526379754513445</v>
      </c>
      <c r="J32" s="69">
        <f>[1]MercLab!G26</f>
        <v>17542.370881621388</v>
      </c>
      <c r="K32" s="84">
        <f t="shared" si="17"/>
        <v>0.74387341011600294</v>
      </c>
      <c r="L32" s="69">
        <f>[1]MercLab!H26</f>
        <v>8141.1222292046214</v>
      </c>
      <c r="M32" s="84">
        <f t="shared" si="17"/>
        <v>0.51621211126221866</v>
      </c>
      <c r="N32" s="95">
        <f t="shared" ref="N32:N44" si="18">IF(ISNUMBER(H32/B32*100),H32/B32*100,0)</f>
        <v>7.0412892230284214</v>
      </c>
      <c r="O32" s="95">
        <f t="shared" ref="O32:O44" si="19">IF(ISNUMBER(J32/D32*100),J32/D32*100,0)</f>
        <v>9.4558110678924994</v>
      </c>
      <c r="P32" s="95">
        <f t="shared" ref="P32:P44" si="20">IF(ISNUMBER(L32/F32*100),L32/F32*100,0)</f>
        <v>4.5421225759226909</v>
      </c>
    </row>
    <row r="33" spans="1:16">
      <c r="A33" s="151" t="s">
        <v>49</v>
      </c>
      <c r="B33" s="69">
        <f>[1]MercLab!C27</f>
        <v>604744.3008680956</v>
      </c>
      <c r="C33" s="84">
        <f t="shared" si="17"/>
        <v>8.9609093176605814</v>
      </c>
      <c r="D33" s="69">
        <f>[1]MercLab!D27</f>
        <v>310166.93774469127</v>
      </c>
      <c r="E33" s="84">
        <f t="shared" si="17"/>
        <v>9.7852752475014082</v>
      </c>
      <c r="F33" s="69">
        <f>[1]MercLab!E27</f>
        <v>294577.36312339583</v>
      </c>
      <c r="G33" s="84">
        <f t="shared" si="17"/>
        <v>8.2308042029101838</v>
      </c>
      <c r="H33" s="69">
        <f>[1]MercLab!F27</f>
        <v>139896.40138259219</v>
      </c>
      <c r="I33" s="84">
        <f t="shared" si="17"/>
        <v>3.5548787611284229</v>
      </c>
      <c r="J33" s="69">
        <f>[1]MercLab!G27</f>
        <v>101560.67642658303</v>
      </c>
      <c r="K33" s="84">
        <f t="shared" si="17"/>
        <v>4.3066178008059293</v>
      </c>
      <c r="L33" s="69">
        <f>[1]MercLab!H27</f>
        <v>38335.724956009297</v>
      </c>
      <c r="M33" s="84">
        <f t="shared" si="17"/>
        <v>2.4307908614022473</v>
      </c>
      <c r="N33" s="95">
        <f t="shared" si="18"/>
        <v>23.133149197400346</v>
      </c>
      <c r="O33" s="95">
        <f t="shared" si="19"/>
        <v>32.743875657753371</v>
      </c>
      <c r="P33" s="95">
        <f t="shared" si="20"/>
        <v>13.013805456582489</v>
      </c>
    </row>
    <row r="34" spans="1:16">
      <c r="A34" s="151" t="s">
        <v>50</v>
      </c>
      <c r="B34" s="69">
        <f>[1]MercLab!C28</f>
        <v>867163.07296186115</v>
      </c>
      <c r="C34" s="84">
        <f t="shared" si="17"/>
        <v>12.849347483358939</v>
      </c>
      <c r="D34" s="69">
        <f>[1]MercLab!D28</f>
        <v>452981.14455042296</v>
      </c>
      <c r="E34" s="84">
        <f t="shared" si="17"/>
        <v>14.29083710077019</v>
      </c>
      <c r="F34" s="69">
        <f>[1]MercLab!E28</f>
        <v>414181.9284114404</v>
      </c>
      <c r="G34" s="84">
        <f t="shared" si="17"/>
        <v>11.572682710552701</v>
      </c>
      <c r="H34" s="69">
        <f>[1]MercLab!F28</f>
        <v>398658.64442261303</v>
      </c>
      <c r="I34" s="84">
        <f t="shared" si="17"/>
        <v>10.130233043825388</v>
      </c>
      <c r="J34" s="69">
        <f>[1]MercLab!G28</f>
        <v>268286.60559573525</v>
      </c>
      <c r="K34" s="84">
        <f t="shared" si="17"/>
        <v>11.376527924285964</v>
      </c>
      <c r="L34" s="69">
        <f>[1]MercLab!H28</f>
        <v>130372.03882687274</v>
      </c>
      <c r="M34" s="84">
        <f t="shared" si="17"/>
        <v>8.2666275628384742</v>
      </c>
      <c r="N34" s="95">
        <f t="shared" si="18"/>
        <v>45.972742250308727</v>
      </c>
      <c r="O34" s="95">
        <f t="shared" si="19"/>
        <v>59.226881476933379</v>
      </c>
      <c r="P34" s="95">
        <f t="shared" si="20"/>
        <v>31.476998363232223</v>
      </c>
    </row>
    <row r="35" spans="1:16">
      <c r="A35" s="151" t="s">
        <v>51</v>
      </c>
      <c r="B35" s="69">
        <f>[1]MercLab!C29</f>
        <v>1031396.605759724</v>
      </c>
      <c r="C35" s="84">
        <f t="shared" si="17"/>
        <v>15.282907902544569</v>
      </c>
      <c r="D35" s="69">
        <f>[1]MercLab!D29</f>
        <v>485812.81935053854</v>
      </c>
      <c r="E35" s="84">
        <f t="shared" si="17"/>
        <v>15.326624399995589</v>
      </c>
      <c r="F35" s="69">
        <f>[1]MercLab!E29</f>
        <v>545583.78640919121</v>
      </c>
      <c r="G35" s="84">
        <f t="shared" si="17"/>
        <v>15.244190098664687</v>
      </c>
      <c r="H35" s="69">
        <f>[1]MercLab!F29</f>
        <v>675742.07196724485</v>
      </c>
      <c r="I35" s="84">
        <f t="shared" si="17"/>
        <v>17.171143188077636</v>
      </c>
      <c r="J35" s="69">
        <f>[1]MercLab!G29</f>
        <v>412646.43355989124</v>
      </c>
      <c r="K35" s="84">
        <f t="shared" si="17"/>
        <v>17.498017330484799</v>
      </c>
      <c r="L35" s="69">
        <f>[1]MercLab!H29</f>
        <v>263095.6384073529</v>
      </c>
      <c r="M35" s="84">
        <f t="shared" si="17"/>
        <v>16.682362841690157</v>
      </c>
      <c r="N35" s="95">
        <f t="shared" si="18"/>
        <v>65.517189817538238</v>
      </c>
      <c r="O35" s="95">
        <f t="shared" si="19"/>
        <v>84.939387583789951</v>
      </c>
      <c r="P35" s="95">
        <f t="shared" si="20"/>
        <v>48.222774386119596</v>
      </c>
    </row>
    <row r="36" spans="1:16">
      <c r="A36" s="151" t="s">
        <v>52</v>
      </c>
      <c r="B36" s="69">
        <f>[1]MercLab!C30</f>
        <v>633036.34212793992</v>
      </c>
      <c r="C36" s="84">
        <f t="shared" si="17"/>
        <v>9.3801318151310848</v>
      </c>
      <c r="D36" s="69">
        <f>[1]MercLab!D30</f>
        <v>291692.7097947406</v>
      </c>
      <c r="E36" s="84">
        <f t="shared" si="17"/>
        <v>9.2024426387462057</v>
      </c>
      <c r="F36" s="69">
        <f>[1]MercLab!E30</f>
        <v>341343.63233319612</v>
      </c>
      <c r="G36" s="84">
        <f t="shared" si="17"/>
        <v>9.537503404386884</v>
      </c>
      <c r="H36" s="69">
        <f>[1]MercLab!F30</f>
        <v>463179.20743493765</v>
      </c>
      <c r="I36" s="84">
        <f t="shared" si="17"/>
        <v>11.769751836601863</v>
      </c>
      <c r="J36" s="69">
        <f>[1]MercLab!G30</f>
        <v>271482.45473035611</v>
      </c>
      <c r="K36" s="84">
        <f t="shared" si="17"/>
        <v>11.512045934367334</v>
      </c>
      <c r="L36" s="69">
        <f>[1]MercLab!H30</f>
        <v>191696.75270457522</v>
      </c>
      <c r="M36" s="84">
        <f t="shared" si="17"/>
        <v>12.155103762077788</v>
      </c>
      <c r="N36" s="95">
        <f t="shared" si="18"/>
        <v>73.167869932707077</v>
      </c>
      <c r="O36" s="95">
        <f t="shared" si="19"/>
        <v>93.07138835296702</v>
      </c>
      <c r="P36" s="95">
        <f t="shared" si="20"/>
        <v>56.159463527784247</v>
      </c>
    </row>
    <row r="37" spans="1:16">
      <c r="A37" s="151" t="s">
        <v>53</v>
      </c>
      <c r="B37" s="69">
        <f>[1]MercLab!C31</f>
        <v>553140.00752060197</v>
      </c>
      <c r="C37" s="84">
        <f t="shared" si="17"/>
        <v>8.1962532598439957</v>
      </c>
      <c r="D37" s="69">
        <f>[1]MercLab!D31</f>
        <v>234949.92656429546</v>
      </c>
      <c r="E37" s="84">
        <f t="shared" si="17"/>
        <v>7.4122977694814729</v>
      </c>
      <c r="F37" s="69">
        <f>[1]MercLab!E31</f>
        <v>318190.08095630154</v>
      </c>
      <c r="G37" s="84">
        <f t="shared" si="17"/>
        <v>8.8905686027286457</v>
      </c>
      <c r="H37" s="69">
        <f>[1]MercLab!F31</f>
        <v>406424.21081807814</v>
      </c>
      <c r="I37" s="84">
        <f t="shared" si="17"/>
        <v>10.327562258691144</v>
      </c>
      <c r="J37" s="69">
        <f>[1]MercLab!G31</f>
        <v>223419.44170600467</v>
      </c>
      <c r="K37" s="84">
        <f t="shared" si="17"/>
        <v>9.4739635314732471</v>
      </c>
      <c r="L37" s="69">
        <f>[1]MercLab!H31</f>
        <v>183004.76911206875</v>
      </c>
      <c r="M37" s="84">
        <f t="shared" si="17"/>
        <v>11.603962644794416</v>
      </c>
      <c r="N37" s="95">
        <f t="shared" si="18"/>
        <v>73.475829860840548</v>
      </c>
      <c r="O37" s="95">
        <f t="shared" si="19"/>
        <v>95.092364987338954</v>
      </c>
      <c r="P37" s="95">
        <f t="shared" si="20"/>
        <v>57.514291005570847</v>
      </c>
    </row>
    <row r="38" spans="1:16">
      <c r="A38" s="151" t="s">
        <v>54</v>
      </c>
      <c r="B38" s="69">
        <f>[1]MercLab!C32</f>
        <v>533516.51277050236</v>
      </c>
      <c r="C38" s="84">
        <f t="shared" si="17"/>
        <v>7.9054785362148339</v>
      </c>
      <c r="D38" s="69">
        <f>[1]MercLab!D32</f>
        <v>225544.90524173019</v>
      </c>
      <c r="E38" s="84">
        <f t="shared" si="17"/>
        <v>7.1155842544334105</v>
      </c>
      <c r="F38" s="69">
        <f>[1]MercLab!E32</f>
        <v>307971.60752876598</v>
      </c>
      <c r="G38" s="84">
        <f t="shared" si="17"/>
        <v>8.6050536088305769</v>
      </c>
      <c r="H38" s="69">
        <f>[1]MercLab!F32</f>
        <v>407865.40358822345</v>
      </c>
      <c r="I38" s="84">
        <f t="shared" si="17"/>
        <v>10.364184112567642</v>
      </c>
      <c r="J38" s="69">
        <f>[1]MercLab!G32</f>
        <v>218431.42234969468</v>
      </c>
      <c r="K38" s="84">
        <f t="shared" si="17"/>
        <v>9.2624496492653261</v>
      </c>
      <c r="L38" s="69">
        <f>[1]MercLab!H32</f>
        <v>189433.98123852402</v>
      </c>
      <c r="M38" s="84">
        <f t="shared" si="17"/>
        <v>12.011625995388082</v>
      </c>
      <c r="N38" s="95">
        <f t="shared" si="18"/>
        <v>76.448506058456516</v>
      </c>
      <c r="O38" s="95">
        <f t="shared" si="19"/>
        <v>96.846090190150136</v>
      </c>
      <c r="P38" s="95">
        <f t="shared" si="20"/>
        <v>61.51020958022243</v>
      </c>
    </row>
    <row r="39" spans="1:16">
      <c r="A39" s="151" t="s">
        <v>55</v>
      </c>
      <c r="B39" s="69">
        <f>[1]MercLab!C33</f>
        <v>421600.13037125219</v>
      </c>
      <c r="C39" s="84">
        <f t="shared" si="17"/>
        <v>6.2471370646198032</v>
      </c>
      <c r="D39" s="69">
        <f>[1]MercLab!D33</f>
        <v>192474.44115886101</v>
      </c>
      <c r="E39" s="84">
        <f t="shared" si="17"/>
        <v>6.0722635318364295</v>
      </c>
      <c r="F39" s="69">
        <f>[1]MercLab!E33</f>
        <v>229125.68921238565</v>
      </c>
      <c r="G39" s="84">
        <f t="shared" si="17"/>
        <v>6.4020149605793515</v>
      </c>
      <c r="H39" s="69">
        <f>[1]MercLab!F33</f>
        <v>329769.27559203538</v>
      </c>
      <c r="I39" s="84">
        <f t="shared" si="17"/>
        <v>8.3796994224949692</v>
      </c>
      <c r="J39" s="69">
        <f>[1]MercLab!G33</f>
        <v>186719.03165855294</v>
      </c>
      <c r="K39" s="84">
        <f t="shared" si="17"/>
        <v>7.9177052948368649</v>
      </c>
      <c r="L39" s="69">
        <f>[1]MercLab!H33</f>
        <v>143050.24393348076</v>
      </c>
      <c r="M39" s="84">
        <f t="shared" si="17"/>
        <v>9.0705269320949622</v>
      </c>
      <c r="N39" s="95">
        <f t="shared" si="18"/>
        <v>78.21849469108264</v>
      </c>
      <c r="O39" s="95">
        <f t="shared" si="19"/>
        <v>97.009779861858235</v>
      </c>
      <c r="P39" s="95">
        <f t="shared" si="20"/>
        <v>62.433088330345107</v>
      </c>
    </row>
    <row r="40" spans="1:16">
      <c r="A40" s="151" t="s">
        <v>56</v>
      </c>
      <c r="B40" s="69">
        <f>[1]MercLab!C34</f>
        <v>370812.35313391936</v>
      </c>
      <c r="C40" s="84">
        <f t="shared" si="17"/>
        <v>5.4945798836492772</v>
      </c>
      <c r="D40" s="69">
        <f>[1]MercLab!D34</f>
        <v>169329.80086348043</v>
      </c>
      <c r="E40" s="84">
        <f t="shared" si="17"/>
        <v>5.3420868165440609</v>
      </c>
      <c r="F40" s="69">
        <f>[1]MercLab!E34</f>
        <v>201482.55227043529</v>
      </c>
      <c r="G40" s="84">
        <f t="shared" si="17"/>
        <v>5.6296363727918086</v>
      </c>
      <c r="H40" s="69">
        <f>[1]MercLab!F34</f>
        <v>284335.60671520204</v>
      </c>
      <c r="I40" s="84">
        <f t="shared" si="17"/>
        <v>7.2251937816479872</v>
      </c>
      <c r="J40" s="69">
        <f>[1]MercLab!G34</f>
        <v>161093.80160409337</v>
      </c>
      <c r="K40" s="84">
        <f t="shared" si="17"/>
        <v>6.8310832302225233</v>
      </c>
      <c r="L40" s="69">
        <f>[1]MercLab!H34</f>
        <v>123241.80511111084</v>
      </c>
      <c r="M40" s="84">
        <f t="shared" si="17"/>
        <v>7.8145138496942712</v>
      </c>
      <c r="N40" s="95">
        <f t="shared" si="18"/>
        <v>76.679108533505044</v>
      </c>
      <c r="O40" s="95">
        <f t="shared" si="19"/>
        <v>95.136119444192104</v>
      </c>
      <c r="P40" s="95">
        <f t="shared" si="20"/>
        <v>61.167482604494893</v>
      </c>
    </row>
    <row r="41" spans="1:16">
      <c r="A41" s="151" t="s">
        <v>57</v>
      </c>
      <c r="B41" s="69">
        <f>[1]MercLab!C35</f>
        <v>330376.81606049923</v>
      </c>
      <c r="C41" s="84">
        <f t="shared" si="17"/>
        <v>4.8954189152768732</v>
      </c>
      <c r="D41" s="69">
        <f>[1]MercLab!D35</f>
        <v>145879.11048832964</v>
      </c>
      <c r="E41" s="84">
        <f t="shared" si="17"/>
        <v>4.6022547063477504</v>
      </c>
      <c r="F41" s="69">
        <f>[1]MercLab!E35</f>
        <v>184497.70557216922</v>
      </c>
      <c r="G41" s="84">
        <f t="shared" si="17"/>
        <v>5.1550617275862525</v>
      </c>
      <c r="H41" s="69">
        <f>[1]MercLab!F35</f>
        <v>243227.55124738486</v>
      </c>
      <c r="I41" s="84">
        <f t="shared" si="17"/>
        <v>6.1806054159031021</v>
      </c>
      <c r="J41" s="69">
        <f>[1]MercLab!G35</f>
        <v>136099.39963183811</v>
      </c>
      <c r="K41" s="84">
        <f t="shared" si="17"/>
        <v>5.7712110410881206</v>
      </c>
      <c r="L41" s="69">
        <f>[1]MercLab!H35</f>
        <v>107128.15161554955</v>
      </c>
      <c r="M41" s="84">
        <f t="shared" si="17"/>
        <v>6.7927796394827888</v>
      </c>
      <c r="N41" s="95">
        <f t="shared" si="18"/>
        <v>73.621252891681294</v>
      </c>
      <c r="O41" s="95">
        <f t="shared" si="19"/>
        <v>93.296016939125835</v>
      </c>
      <c r="P41" s="95">
        <f t="shared" si="20"/>
        <v>58.064760904923375</v>
      </c>
    </row>
    <row r="42" spans="1:16">
      <c r="A42" s="151" t="s">
        <v>58</v>
      </c>
      <c r="B42" s="69">
        <f>[1]MercLab!C36</f>
        <v>277114.59547837061</v>
      </c>
      <c r="C42" s="84">
        <f t="shared" si="17"/>
        <v>4.1061962173389697</v>
      </c>
      <c r="D42" s="69">
        <f>[1]MercLab!D36</f>
        <v>124292.2846888176</v>
      </c>
      <c r="E42" s="84">
        <f t="shared" si="17"/>
        <v>3.9212245691447878</v>
      </c>
      <c r="F42" s="69">
        <f>[1]MercLab!E36</f>
        <v>152822.31078955537</v>
      </c>
      <c r="G42" s="84">
        <f t="shared" si="17"/>
        <v>4.2700175757164889</v>
      </c>
      <c r="H42" s="69">
        <f>[1]MercLab!F36</f>
        <v>185597.26644508945</v>
      </c>
      <c r="I42" s="84">
        <f t="shared" si="17"/>
        <v>4.7161740694442171</v>
      </c>
      <c r="J42" s="69">
        <f>[1]MercLab!G36</f>
        <v>110135.33322844205</v>
      </c>
      <c r="K42" s="84">
        <f t="shared" si="17"/>
        <v>4.6702208302263006</v>
      </c>
      <c r="L42" s="69">
        <f>[1]MercLab!H36</f>
        <v>75461.933216649093</v>
      </c>
      <c r="M42" s="84">
        <f t="shared" si="17"/>
        <v>4.7848887130025037</v>
      </c>
      <c r="N42" s="95">
        <f t="shared" si="18"/>
        <v>66.974915602947988</v>
      </c>
      <c r="O42" s="95">
        <f t="shared" si="19"/>
        <v>88.609951538167167</v>
      </c>
      <c r="P42" s="95">
        <f t="shared" si="20"/>
        <v>49.378871989813241</v>
      </c>
    </row>
    <row r="43" spans="1:16">
      <c r="A43" s="151" t="s">
        <v>59</v>
      </c>
      <c r="B43" s="69">
        <f>[1]MercLab!C37</f>
        <v>239882.19117998562</v>
      </c>
      <c r="C43" s="84">
        <f t="shared" si="17"/>
        <v>3.5544982548821475</v>
      </c>
      <c r="D43" s="69">
        <f>[1]MercLab!D37</f>
        <v>109570.82293154568</v>
      </c>
      <c r="E43" s="84">
        <f t="shared" si="17"/>
        <v>3.4567857853468618</v>
      </c>
      <c r="F43" s="69">
        <f>[1]MercLab!E37</f>
        <v>130311.36824844287</v>
      </c>
      <c r="G43" s="84">
        <f t="shared" si="17"/>
        <v>3.6410379470230079</v>
      </c>
      <c r="H43" s="69">
        <f>[1]MercLab!F37</f>
        <v>148823.85496877326</v>
      </c>
      <c r="I43" s="84">
        <f t="shared" si="17"/>
        <v>3.7817324530806724</v>
      </c>
      <c r="J43" s="69">
        <f>[1]MercLab!G37</f>
        <v>91601.330834833541</v>
      </c>
      <c r="K43" s="84">
        <f t="shared" si="17"/>
        <v>3.8842978978776359</v>
      </c>
      <c r="L43" s="69">
        <f>[1]MercLab!H37</f>
        <v>57222.524133940256</v>
      </c>
      <c r="M43" s="84">
        <f t="shared" si="17"/>
        <v>3.6283646361394188</v>
      </c>
      <c r="N43" s="95">
        <f t="shared" si="18"/>
        <v>62.040393343376408</v>
      </c>
      <c r="O43" s="95">
        <f t="shared" si="19"/>
        <v>83.60011213209691</v>
      </c>
      <c r="P43" s="95">
        <f t="shared" si="20"/>
        <v>43.912150492383475</v>
      </c>
    </row>
    <row r="44" spans="1:16">
      <c r="A44" s="149" t="s">
        <v>100</v>
      </c>
      <c r="B44" s="69">
        <f>[1]MercLab!C38</f>
        <v>521154.9811611895</v>
      </c>
      <c r="C44" s="84">
        <f t="shared" si="17"/>
        <v>7.722309280019382</v>
      </c>
      <c r="D44" s="69">
        <f>[1]MercLab!D38</f>
        <v>241516.97893172182</v>
      </c>
      <c r="E44" s="84">
        <f t="shared" si="17"/>
        <v>7.61947786239298</v>
      </c>
      <c r="F44" s="69">
        <f>[1]MercLab!E38</f>
        <v>279638.00222946034</v>
      </c>
      <c r="G44" s="84">
        <f t="shared" si="17"/>
        <v>7.8133826022453414</v>
      </c>
      <c r="H44" s="69">
        <f>[1]MercLab!F38</f>
        <v>209500.76545615945</v>
      </c>
      <c r="I44" s="84">
        <f t="shared" si="17"/>
        <v>5.3235809799244791</v>
      </c>
      <c r="J44" s="69">
        <f>[1]MercLab!G38</f>
        <v>147708.99600802592</v>
      </c>
      <c r="K44" s="84">
        <f t="shared" si="17"/>
        <v>6.2635088099987621</v>
      </c>
      <c r="L44" s="69">
        <f>[1]MercLab!H38</f>
        <v>61791.769448135652</v>
      </c>
      <c r="M44" s="84">
        <f t="shared" si="17"/>
        <v>3.9180912492658559</v>
      </c>
      <c r="N44" s="95">
        <f t="shared" si="18"/>
        <v>40.199321320765115</v>
      </c>
      <c r="O44" s="95">
        <f t="shared" si="19"/>
        <v>61.158845502859684</v>
      </c>
      <c r="P44" s="95">
        <f t="shared" si="20"/>
        <v>22.097057250978239</v>
      </c>
    </row>
    <row r="45" spans="1:16">
      <c r="A45" s="143"/>
      <c r="B45" s="144"/>
      <c r="C45" s="145"/>
      <c r="D45" s="144"/>
      <c r="E45" s="145"/>
      <c r="F45" s="144"/>
      <c r="G45" s="145"/>
      <c r="H45" s="144"/>
      <c r="I45" s="145"/>
      <c r="J45" s="144"/>
      <c r="K45" s="145"/>
      <c r="L45" s="144"/>
      <c r="M45" s="145"/>
      <c r="N45" s="144"/>
      <c r="O45" s="146"/>
      <c r="P45" s="146"/>
    </row>
    <row r="46" spans="1:16">
      <c r="A46" s="2" t="str">
        <f>[2]Resumen!A49</f>
        <v>Fuente: Instituto Nacional de Estadística (INE). L Encuesta Permanente de Hogares de Propósitos Múltiples, Junio 2015.</v>
      </c>
      <c r="O46" s="70"/>
      <c r="P46" s="70"/>
    </row>
    <row r="47" spans="1:16">
      <c r="A47" s="2" t="s">
        <v>94</v>
      </c>
    </row>
    <row r="48" spans="1:16">
      <c r="A48" s="2" t="s">
        <v>95</v>
      </c>
    </row>
    <row r="49" spans="1:7">
      <c r="A49" s="2"/>
    </row>
    <row r="50" spans="1:7">
      <c r="A50" s="2"/>
      <c r="B50" s="85"/>
    </row>
    <row r="51" spans="1:7">
      <c r="A51" s="2"/>
      <c r="G51" s="86"/>
    </row>
    <row r="52" spans="1:7">
      <c r="A52" s="2"/>
    </row>
  </sheetData>
  <mergeCells count="6">
    <mergeCell ref="A4:A5"/>
    <mergeCell ref="B4:G4"/>
    <mergeCell ref="H4:M4"/>
    <mergeCell ref="N4:P4"/>
    <mergeCell ref="A1:P1"/>
    <mergeCell ref="A2:P2"/>
  </mergeCells>
  <phoneticPr fontId="0" type="noConversion"/>
  <printOptions horizontalCentered="1"/>
  <pageMargins left="1.1705511811023621" right="0.31496062992125984" top="0.55118110236220474" bottom="0.39370078740157483" header="0.19685039370078741" footer="0.19685039370078741"/>
  <pageSetup paperSize="9" scale="95" firstPageNumber="13" orientation="landscape" useFirstPageNumber="1" r:id="rId1"/>
  <headerFooter alignWithMargins="0">
    <oddFooter>&amp;L&amp;Z&amp;F+&amp;F+&amp;A&amp;C&amp;P&amp;R&amp;D+&amp;T</oddFooter>
  </headerFooter>
  <ignoredErrors>
    <ignoredError sqref="C10:P44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sheetPr codeName="Hoja4"/>
  <dimension ref="A1:S56"/>
  <sheetViews>
    <sheetView topLeftCell="A19" workbookViewId="0">
      <selection activeCell="E54" sqref="E54"/>
    </sheetView>
  </sheetViews>
  <sheetFormatPr baseColWidth="10" defaultRowHeight="11.25"/>
  <cols>
    <col min="1" max="1" width="29.83203125" customWidth="1"/>
    <col min="2" max="2" width="11.6640625" customWidth="1"/>
    <col min="3" max="3" width="7" style="19" customWidth="1"/>
    <col min="4" max="4" width="6.5" bestFit="1" customWidth="1"/>
    <col min="5" max="5" width="11.6640625" customWidth="1"/>
    <col min="6" max="6" width="7.33203125" style="19" customWidth="1"/>
    <col min="7" max="7" width="6.5" bestFit="1" customWidth="1"/>
    <col min="8" max="8" width="11" bestFit="1" customWidth="1"/>
    <col min="9" max="9" width="6.83203125" style="19" customWidth="1"/>
    <col min="10" max="10" width="6.5" bestFit="1" customWidth="1"/>
    <col min="11" max="11" width="11" bestFit="1" customWidth="1"/>
    <col min="12" max="12" width="8.83203125" style="19" bestFit="1" customWidth="1"/>
    <col min="13" max="13" width="6.5" bestFit="1" customWidth="1"/>
    <col min="14" max="14" width="9.83203125" bestFit="1" customWidth="1"/>
    <col min="15" max="15" width="7.33203125" style="19" customWidth="1"/>
    <col min="16" max="16" width="6.1640625" customWidth="1"/>
    <col min="17" max="17" width="7.1640625" bestFit="1" customWidth="1"/>
    <col min="18" max="18" width="6.6640625" bestFit="1" customWidth="1"/>
  </cols>
  <sheetData>
    <row r="1" spans="1:19">
      <c r="A1" s="240" t="s">
        <v>121</v>
      </c>
      <c r="B1" s="240"/>
      <c r="C1" s="240"/>
      <c r="D1" s="240"/>
      <c r="E1" s="240"/>
      <c r="F1" s="240"/>
      <c r="G1" s="240"/>
      <c r="H1" s="240"/>
      <c r="I1" s="240"/>
      <c r="J1" s="240"/>
      <c r="K1" s="240"/>
      <c r="L1" s="240"/>
      <c r="M1" s="240"/>
      <c r="N1" s="240"/>
      <c r="O1" s="240"/>
      <c r="P1" s="240"/>
      <c r="Q1" s="240"/>
      <c r="R1" s="240"/>
    </row>
    <row r="2" spans="1:19">
      <c r="A2" s="240" t="s">
        <v>77</v>
      </c>
      <c r="B2" s="240"/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240"/>
      <c r="O2" s="240"/>
      <c r="P2" s="240"/>
      <c r="Q2" s="240"/>
      <c r="R2" s="240"/>
    </row>
    <row r="3" spans="1:19" ht="13.5" customHeight="1">
      <c r="A3" s="241" t="s">
        <v>38</v>
      </c>
      <c r="B3" s="244" t="s">
        <v>26</v>
      </c>
      <c r="C3" s="245"/>
      <c r="D3" s="245"/>
      <c r="E3" s="247" t="s">
        <v>24</v>
      </c>
      <c r="F3" s="245"/>
      <c r="G3" s="245"/>
      <c r="H3" s="248" t="s">
        <v>39</v>
      </c>
      <c r="I3" s="248"/>
      <c r="J3" s="248"/>
      <c r="K3" s="248"/>
      <c r="L3" s="248"/>
      <c r="M3" s="248"/>
      <c r="N3" s="248"/>
      <c r="O3" s="248"/>
      <c r="P3" s="248"/>
      <c r="Q3" s="241" t="s">
        <v>27</v>
      </c>
      <c r="R3" s="241" t="s">
        <v>28</v>
      </c>
    </row>
    <row r="4" spans="1:19" ht="15.75" customHeight="1">
      <c r="A4" s="242"/>
      <c r="B4" s="246"/>
      <c r="C4" s="246"/>
      <c r="D4" s="246"/>
      <c r="E4" s="246"/>
      <c r="F4" s="246"/>
      <c r="G4" s="246"/>
      <c r="H4" s="244" t="s">
        <v>0</v>
      </c>
      <c r="I4" s="244"/>
      <c r="J4" s="244"/>
      <c r="K4" s="244" t="s">
        <v>29</v>
      </c>
      <c r="L4" s="244"/>
      <c r="M4" s="244"/>
      <c r="N4" s="244" t="s">
        <v>30</v>
      </c>
      <c r="O4" s="244"/>
      <c r="P4" s="244"/>
      <c r="Q4" s="242"/>
      <c r="R4" s="242"/>
    </row>
    <row r="5" spans="1:19">
      <c r="A5" s="243"/>
      <c r="B5" s="152" t="s">
        <v>6</v>
      </c>
      <c r="C5" s="153" t="s">
        <v>91</v>
      </c>
      <c r="D5" s="152" t="s">
        <v>31</v>
      </c>
      <c r="E5" s="152" t="s">
        <v>6</v>
      </c>
      <c r="F5" s="153" t="s">
        <v>91</v>
      </c>
      <c r="G5" s="152" t="s">
        <v>31</v>
      </c>
      <c r="H5" s="152" t="s">
        <v>6</v>
      </c>
      <c r="I5" s="153" t="s">
        <v>91</v>
      </c>
      <c r="J5" s="152" t="s">
        <v>31</v>
      </c>
      <c r="K5" s="152" t="s">
        <v>6</v>
      </c>
      <c r="L5" s="153" t="s">
        <v>91</v>
      </c>
      <c r="M5" s="152" t="s">
        <v>31</v>
      </c>
      <c r="N5" s="152" t="s">
        <v>6</v>
      </c>
      <c r="O5" s="153" t="s">
        <v>91</v>
      </c>
      <c r="P5" s="152" t="s">
        <v>31</v>
      </c>
      <c r="Q5" s="243"/>
      <c r="R5" s="243"/>
    </row>
    <row r="6" spans="1:19">
      <c r="A6" s="11"/>
      <c r="B6" s="11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</row>
    <row r="7" spans="1:19" ht="12" customHeight="1">
      <c r="A7" s="163" t="s">
        <v>75</v>
      </c>
      <c r="B7" s="89">
        <f>[1]MercLab!C48</f>
        <v>8570153.5368769262</v>
      </c>
      <c r="C7" s="88">
        <f>SUM(C10,C14)</f>
        <v>100.00000000003519</v>
      </c>
      <c r="D7" s="88">
        <f>[1]MercLab!D48</f>
        <v>6.7354405463312172</v>
      </c>
      <c r="E7" s="89">
        <f>[1]MercLab!E48</f>
        <v>6748693.4576632427</v>
      </c>
      <c r="F7" s="88">
        <f>SUM(F10,F14)</f>
        <v>100.00000000002834</v>
      </c>
      <c r="G7" s="88">
        <f>[1]MercLab!F48</f>
        <v>7.3559641599780221</v>
      </c>
      <c r="H7" s="89">
        <f>[1]MercLab!G48</f>
        <v>3935335.3738056868</v>
      </c>
      <c r="I7" s="88">
        <f>SUM(I10,I14)</f>
        <v>99.999999999981299</v>
      </c>
      <c r="J7" s="88">
        <f>[1]MercLab!H48</f>
        <v>7.6757380973076099</v>
      </c>
      <c r="K7" s="89">
        <f>[1]MercLab!I48</f>
        <v>3647637.0321056452</v>
      </c>
      <c r="L7" s="88">
        <f>SUM(L10,L14)</f>
        <v>99.999999999983942</v>
      </c>
      <c r="M7" s="88">
        <f>[1]MercLab!J48</f>
        <v>7.552405749640636</v>
      </c>
      <c r="N7" s="89">
        <f>[1]MercLab!K48</f>
        <v>287698.3416999238</v>
      </c>
      <c r="O7" s="88">
        <f>SUM(O10,O14)</f>
        <v>100.00000000000074</v>
      </c>
      <c r="P7" s="88">
        <f>[1]MercLab!L48</f>
        <v>9.1454203634263731</v>
      </c>
      <c r="Q7" s="88">
        <f>IF(ISNUMBER(N7/H7*100),N7/H7*100,0)</f>
        <v>7.3106435506080798</v>
      </c>
      <c r="R7" s="88">
        <f>[1]MercLab!M48</f>
        <v>2.9382173141340875</v>
      </c>
      <c r="S7" s="22"/>
    </row>
    <row r="8" spans="1:19" ht="12" customHeight="1">
      <c r="A8" s="162"/>
      <c r="B8" s="1"/>
      <c r="C8" s="88"/>
      <c r="D8" s="88"/>
      <c r="E8" s="1"/>
      <c r="F8" s="88"/>
      <c r="G8" s="88"/>
      <c r="H8" s="1"/>
      <c r="I8" s="88"/>
      <c r="J8" s="88"/>
      <c r="K8" s="1"/>
      <c r="L8" s="88"/>
      <c r="M8" s="88"/>
      <c r="N8" s="1"/>
      <c r="O8" s="88"/>
      <c r="P8" s="88"/>
      <c r="Q8" s="88"/>
      <c r="R8" s="88"/>
      <c r="S8" s="23"/>
    </row>
    <row r="9" spans="1:19">
      <c r="A9" s="163" t="s">
        <v>42</v>
      </c>
      <c r="B9" s="97"/>
      <c r="C9" s="88"/>
      <c r="D9" s="88"/>
      <c r="E9" s="97"/>
      <c r="F9" s="88"/>
      <c r="G9" s="88"/>
      <c r="H9" s="97"/>
      <c r="I9" s="88"/>
      <c r="J9" s="88"/>
      <c r="K9" s="97"/>
      <c r="L9" s="88"/>
      <c r="M9" s="88"/>
      <c r="N9" s="97"/>
      <c r="O9" s="88"/>
      <c r="P9" s="88"/>
      <c r="Q9" s="88"/>
      <c r="R9" s="88"/>
      <c r="S9" s="9"/>
    </row>
    <row r="10" spans="1:19">
      <c r="A10" s="160" t="s">
        <v>73</v>
      </c>
      <c r="B10" s="208">
        <f>SUM(B11:B13)</f>
        <v>4617756.5465725157</v>
      </c>
      <c r="C10" s="216">
        <f>IF(ISNUMBER(B10/B$7*100),B10/B$7*100,0)</f>
        <v>53.881841517804183</v>
      </c>
      <c r="D10" s="216">
        <f>[3]Sheet1!D4</f>
        <v>7.8009411346888244</v>
      </c>
      <c r="E10" s="208">
        <f>SUM(E11:E13)</f>
        <v>3716493.5792833706</v>
      </c>
      <c r="F10" s="216">
        <f>IF(ISNUMBER(E10/E$7*100),E10/E$7*100,0)</f>
        <v>55.069823553227714</v>
      </c>
      <c r="G10" s="216">
        <f>[3]Sheet1!E4</f>
        <v>8.4410416463474487</v>
      </c>
      <c r="H10" s="208">
        <f>SUM(H11:H13)</f>
        <v>2121726.3580045993</v>
      </c>
      <c r="I10" s="216">
        <f>IF(ISNUMBER(H10/H$7*100),H10/H$7*100,0)</f>
        <v>53.914753292113261</v>
      </c>
      <c r="J10" s="216">
        <f>[3]Sheet1!F4</f>
        <v>8.9939137785291461</v>
      </c>
      <c r="K10" s="208">
        <f>SUM(K11:K13)</f>
        <v>1934935.2990707539</v>
      </c>
      <c r="L10" s="216">
        <f>IF(ISNUMBER(K10/K$7*100),K10/K$7*100,0)</f>
        <v>53.046267543615421</v>
      </c>
      <c r="M10" s="216">
        <f>[3]Sheet1!G4</f>
        <v>8.8631539750512456</v>
      </c>
      <c r="N10" s="208">
        <f>SUM(N11:N13)</f>
        <v>186791.05893384921</v>
      </c>
      <c r="O10" s="216">
        <f>IF(ISNUMBER(N10/N$7*100),N10/N$7*100,0)</f>
        <v>64.926011679510026</v>
      </c>
      <c r="P10" s="216">
        <f>[3]Sheet1!H4</f>
        <v>10.111711711711711</v>
      </c>
      <c r="Q10" s="216">
        <f t="shared" ref="Q10:Q14" si="0">IF(ISNUMBER(N10/H10*100),N10/H10*100,0)</f>
        <v>8.8037299545790102</v>
      </c>
      <c r="R10" s="216">
        <f>[3]Sheet1!H5</f>
        <v>3.4317475682187601</v>
      </c>
      <c r="S10" s="9"/>
    </row>
    <row r="11" spans="1:19">
      <c r="A11" s="161" t="s">
        <v>68</v>
      </c>
      <c r="B11" s="208">
        <f>[1]MercLab!C49</f>
        <v>1083318.9642455066</v>
      </c>
      <c r="C11" s="216">
        <f>IF(ISNUMBER(B11/B$7*100),B11/B$7*100,0)</f>
        <v>12.640601589972004</v>
      </c>
      <c r="D11" s="216">
        <f>[1]MercLab!D49</f>
        <v>8.9762702926663867</v>
      </c>
      <c r="E11" s="208">
        <f>[1]MercLab!E49</f>
        <v>887883.23561194493</v>
      </c>
      <c r="F11" s="216">
        <f>IF(ISNUMBER(E11/E$7*100),E11/E$7*100,0)</f>
        <v>13.156372284234369</v>
      </c>
      <c r="G11" s="216">
        <f>[1]MercLab!F49</f>
        <v>9.6085067319461572</v>
      </c>
      <c r="H11" s="208">
        <f>[1]MercLab!G49</f>
        <v>496872.85122298548</v>
      </c>
      <c r="I11" s="216">
        <f>IF(ISNUMBER(H11/H$7*100),H11/H$7*100,0)</f>
        <v>12.625934107935558</v>
      </c>
      <c r="J11" s="216">
        <f>[1]MercLab!H49</f>
        <v>10.218108491080182</v>
      </c>
      <c r="K11" s="208">
        <f>[1]MercLab!I49</f>
        <v>441909.80864921509</v>
      </c>
      <c r="L11" s="216">
        <f>IF(ISNUMBER(K11/K$7*100),K11/K$7*100,0)</f>
        <v>12.114961131264669</v>
      </c>
      <c r="M11" s="216">
        <f>[1]MercLab!J49</f>
        <v>10.113778577563258</v>
      </c>
      <c r="N11" s="208">
        <f>[1]MercLab!K49</f>
        <v>54963.042573772145</v>
      </c>
      <c r="O11" s="216">
        <f>IF(ISNUMBER(N11/N$7*100),N11/N$7*100,0)</f>
        <v>19.104400202313261</v>
      </c>
      <c r="P11" s="216">
        <f>[1]MercLab!L49</f>
        <v>11.04850260416667</v>
      </c>
      <c r="Q11" s="216">
        <f t="shared" si="0"/>
        <v>11.061792254998041</v>
      </c>
      <c r="R11" s="216">
        <f>[1]MercLab!M49</f>
        <v>3.7838166319881594</v>
      </c>
      <c r="S11" s="9"/>
    </row>
    <row r="12" spans="1:19">
      <c r="A12" s="161" t="s">
        <v>69</v>
      </c>
      <c r="B12" s="208">
        <f>[1]MercLab!C50</f>
        <v>700321.89862045145</v>
      </c>
      <c r="C12" s="216">
        <f>IF(ISNUMBER(B12/B$7*100),B12/B$7*100,0)</f>
        <v>8.1716377146220616</v>
      </c>
      <c r="D12" s="216">
        <f>[1]MercLab!D50</f>
        <v>8.1767565030839204</v>
      </c>
      <c r="E12" s="208">
        <f>[1]MercLab!E50</f>
        <v>572739.64389545203</v>
      </c>
      <c r="F12" s="216">
        <f>IF(ISNUMBER(E12/E$7*100),E12/E$7*100,0)</f>
        <v>8.4866744576329456</v>
      </c>
      <c r="G12" s="216">
        <f>[1]MercLab!F50</f>
        <v>8.8312683284457165</v>
      </c>
      <c r="H12" s="208">
        <f>[1]MercLab!G50</f>
        <v>348184.54664089769</v>
      </c>
      <c r="I12" s="216">
        <f>IF(ISNUMBER(H12/H$7*100),H12/H$7*100,0)</f>
        <v>8.8476460979279636</v>
      </c>
      <c r="J12" s="216">
        <f>[1]MercLab!H50</f>
        <v>9.3515239127816088</v>
      </c>
      <c r="K12" s="208">
        <f>[1]MercLab!I50</f>
        <v>323534.13746859285</v>
      </c>
      <c r="L12" s="216">
        <f>IF(ISNUMBER(K12/K$7*100),K12/K$7*100,0)</f>
        <v>8.8696911074463074</v>
      </c>
      <c r="M12" s="216">
        <f>[1]MercLab!J50</f>
        <v>9.2632229523128089</v>
      </c>
      <c r="N12" s="208">
        <f>[1]MercLab!K50</f>
        <v>24650.409172306387</v>
      </c>
      <c r="O12" s="216">
        <f>IF(ISNUMBER(N12/N$7*100),N12/N$7*100,0)</f>
        <v>8.5681443371047834</v>
      </c>
      <c r="P12" s="216">
        <f>[1]MercLab!L50</f>
        <v>10.45410235580828</v>
      </c>
      <c r="Q12" s="216">
        <f t="shared" si="0"/>
        <v>7.0796965029380639</v>
      </c>
      <c r="R12" s="216">
        <f>[1]MercLab!M50</f>
        <v>3.0194662560944323</v>
      </c>
      <c r="S12" s="9"/>
    </row>
    <row r="13" spans="1:19">
      <c r="A13" s="161" t="s">
        <v>97</v>
      </c>
      <c r="B13" s="208">
        <f>[1]MercLab!C51</f>
        <v>2834115.6837065574</v>
      </c>
      <c r="C13" s="216">
        <f>IF(ISNUMBER(B13/B$7*100),B13/B$7*100,0)</f>
        <v>33.069602213210118</v>
      </c>
      <c r="D13" s="216">
        <f>[1]MercLab!D51</f>
        <v>7.2567199755198137</v>
      </c>
      <c r="E13" s="208">
        <f>[1]MercLab!E51</f>
        <v>2255870.6997759738</v>
      </c>
      <c r="F13" s="216">
        <f>IF(ISNUMBER(E13/E$7*100),E13/E$7*100,0)</f>
        <v>33.426776811360412</v>
      </c>
      <c r="G13" s="216">
        <f>[1]MercLab!F51</f>
        <v>7.8763449465578406</v>
      </c>
      <c r="H13" s="208">
        <f>[1]MercLab!G51</f>
        <v>1276668.9601407163</v>
      </c>
      <c r="I13" s="216">
        <f>IF(ISNUMBER(H13/H$7*100),H13/H$7*100,0)</f>
        <v>32.441173086249748</v>
      </c>
      <c r="J13" s="216">
        <f>[1]MercLab!H51</f>
        <v>8.4085642002686054</v>
      </c>
      <c r="K13" s="208">
        <f>[1]MercLab!I51</f>
        <v>1169491.352952946</v>
      </c>
      <c r="L13" s="216">
        <f>IF(ISNUMBER(K13/K$7*100),K13/K$7*100,0)</f>
        <v>32.06161530490445</v>
      </c>
      <c r="M13" s="216">
        <f>[1]MercLab!J51</f>
        <v>8.295611693023897</v>
      </c>
      <c r="N13" s="208">
        <f>[1]MercLab!K51</f>
        <v>107177.60718777069</v>
      </c>
      <c r="O13" s="216">
        <f>IF(ISNUMBER(N13/N$7*100),N13/N$7*100,0)</f>
        <v>37.253467140091992</v>
      </c>
      <c r="P13" s="216">
        <f>[1]MercLab!L51</f>
        <v>9.5858009275775977</v>
      </c>
      <c r="Q13" s="216">
        <f t="shared" si="0"/>
        <v>8.3950977531369926</v>
      </c>
      <c r="R13" s="216">
        <f>[1]MercLab!M51</f>
        <v>2.9318769325020608</v>
      </c>
      <c r="S13" s="9"/>
    </row>
    <row r="14" spans="1:19">
      <c r="A14" s="160" t="s">
        <v>70</v>
      </c>
      <c r="B14" s="208">
        <f>[1]MercLab!C52</f>
        <v>3952396.990307427</v>
      </c>
      <c r="C14" s="216">
        <f>IF(ISNUMBER(B14/B$7*100),B14/B$7*100,0)</f>
        <v>46.11815848223101</v>
      </c>
      <c r="D14" s="216">
        <f>[1]MercLab!D52</f>
        <v>5.3315148933016987</v>
      </c>
      <c r="E14" s="208">
        <f>[1]MercLab!E52</f>
        <v>3032199.8783817845</v>
      </c>
      <c r="F14" s="216">
        <f>IF(ISNUMBER(E14/E$7*100),E14/E$7*100,0)</f>
        <v>44.930176446800616</v>
      </c>
      <c r="G14" s="216">
        <f>[1]MercLab!F52</f>
        <v>5.8856274771601544</v>
      </c>
      <c r="H14" s="208">
        <f>[1]MercLab!G52</f>
        <v>1813609.0158003515</v>
      </c>
      <c r="I14" s="216">
        <f>IF(ISNUMBER(H14/H$7*100),H14/H$7*100,0)</f>
        <v>46.085246707868031</v>
      </c>
      <c r="J14" s="216">
        <f>[1]MercLab!H52</f>
        <v>5.9755623291990601</v>
      </c>
      <c r="K14" s="208">
        <f>[1]MercLab!I52</f>
        <v>1712701.7330343057</v>
      </c>
      <c r="L14" s="216">
        <f>IF(ISNUMBER(K14/K$7*100),K14/K$7*100,0)</f>
        <v>46.95373245636852</v>
      </c>
      <c r="M14" s="216">
        <f>[1]MercLab!J52</f>
        <v>5.896737408932534</v>
      </c>
      <c r="N14" s="208">
        <f>[1]MercLab!K52</f>
        <v>100907.28276607675</v>
      </c>
      <c r="O14" s="216">
        <f>IF(ISNUMBER(N14/N$7*100),N14/N$7*100,0)</f>
        <v>35.07398832049072</v>
      </c>
      <c r="P14" s="216">
        <f>[1]MercLab!L52</f>
        <v>7.214348462664713</v>
      </c>
      <c r="Q14" s="216">
        <f t="shared" si="0"/>
        <v>5.5638939753255494</v>
      </c>
      <c r="R14" s="216">
        <f>[1]MercLab!M52</f>
        <v>2.0178574378297847</v>
      </c>
      <c r="S14" s="9"/>
    </row>
    <row r="15" spans="1:19">
      <c r="A15" s="57"/>
      <c r="B15" s="217"/>
      <c r="C15" s="216"/>
      <c r="D15" s="216"/>
      <c r="E15" s="217"/>
      <c r="F15" s="216"/>
      <c r="G15" s="216"/>
      <c r="H15" s="217"/>
      <c r="I15" s="216"/>
      <c r="J15" s="216"/>
      <c r="K15" s="217"/>
      <c r="L15" s="216"/>
      <c r="M15" s="216"/>
      <c r="N15" s="217"/>
      <c r="O15" s="216"/>
      <c r="P15" s="216"/>
      <c r="Q15" s="216"/>
      <c r="R15" s="216"/>
      <c r="S15" s="9"/>
    </row>
    <row r="16" spans="1:19">
      <c r="A16" s="163" t="s">
        <v>120</v>
      </c>
      <c r="B16" s="97"/>
      <c r="C16" s="88"/>
      <c r="D16" s="88"/>
      <c r="E16" s="97"/>
      <c r="F16" s="88"/>
      <c r="G16" s="88"/>
      <c r="H16" s="97"/>
      <c r="I16" s="88"/>
      <c r="J16" s="88"/>
      <c r="K16" s="97"/>
      <c r="L16" s="88"/>
      <c r="M16" s="88"/>
      <c r="N16" s="97"/>
      <c r="O16" s="88"/>
      <c r="P16" s="88"/>
      <c r="Q16" s="88"/>
      <c r="R16" s="88"/>
      <c r="S16" s="9"/>
    </row>
    <row r="17" spans="1:18">
      <c r="A17" s="160" t="s">
        <v>44</v>
      </c>
      <c r="B17" s="208">
        <f>[1]MercLab!C54</f>
        <v>1781930.7623400569</v>
      </c>
      <c r="C17" s="216">
        <f>IF(ISNUMBER(B17/B$7*100),B17/B$7*100,0)</f>
        <v>20.792285163532966</v>
      </c>
      <c r="D17" s="216">
        <f>[1]MercLab!D54</f>
        <v>0</v>
      </c>
      <c r="E17" s="208">
        <f>[1]MercLab!E54</f>
        <v>650117.88832283742</v>
      </c>
      <c r="F17" s="216">
        <f>IF(ISNUMBER(E17/E$7*100),E17/E$7*100,0)</f>
        <v>9.6332407509874187</v>
      </c>
      <c r="G17" s="216">
        <f>[1]MercLab!F54</f>
        <v>0</v>
      </c>
      <c r="H17" s="208">
        <f>[1]MercLab!G54</f>
        <v>366119.76290233096</v>
      </c>
      <c r="I17" s="216">
        <f>IF(ISNUMBER(H17/H$7*100),H17/H$7*100,0)</f>
        <v>9.3033941996225078</v>
      </c>
      <c r="J17" s="216">
        <f>[1]MercLab!H54</f>
        <v>0</v>
      </c>
      <c r="K17" s="208">
        <f>[1]MercLab!I54</f>
        <v>354564.92453675932</v>
      </c>
      <c r="L17" s="216">
        <f>IF(ISNUMBER(K17/K$7*100),K17/K$7*100,0)</f>
        <v>9.720400396639306</v>
      </c>
      <c r="M17" s="216">
        <f>[1]MercLab!J54</f>
        <v>0</v>
      </c>
      <c r="N17" s="208">
        <f>[1]MercLab!K54</f>
        <v>11554.838365571704</v>
      </c>
      <c r="O17" s="216">
        <f>IF(ISNUMBER(N17/N$7*100),N17/N$7*100,0)</f>
        <v>4.0163034299390139</v>
      </c>
      <c r="P17" s="216">
        <f>[1]MercLab!L54</f>
        <v>0</v>
      </c>
      <c r="Q17" s="216">
        <f t="shared" ref="Q17:Q21" si="1">IF(ISNUMBER(N17/H17*100),N17/H17*100,0)</f>
        <v>3.1560269442909497</v>
      </c>
      <c r="R17" s="216">
        <f>[1]MercLab!M54</f>
        <v>2.3996264711986028</v>
      </c>
    </row>
    <row r="18" spans="1:18">
      <c r="A18" s="160" t="s">
        <v>45</v>
      </c>
      <c r="B18" s="208">
        <f>[1]MercLab!C55</f>
        <v>4238461.3810377549</v>
      </c>
      <c r="C18" s="216">
        <f>IF(ISNUMBER(B18/B$7*100),B18/B$7*100,0)</f>
        <v>49.456072902310041</v>
      </c>
      <c r="D18" s="216">
        <f>[1]MercLab!D55</f>
        <v>4.1885921115213609</v>
      </c>
      <c r="E18" s="208">
        <f>[1]MercLab!E55</f>
        <v>3548814.1758403359</v>
      </c>
      <c r="F18" s="216">
        <f>IF(ISNUMBER(E18/E$7*100),E18/E$7*100,0)</f>
        <v>52.585203315326233</v>
      </c>
      <c r="G18" s="216">
        <f>[1]MercLab!F55</f>
        <v>4.7562574852428812</v>
      </c>
      <c r="H18" s="208">
        <f>[1]MercLab!G55</f>
        <v>2035428.3318879004</v>
      </c>
      <c r="I18" s="216">
        <f>IF(ISNUMBER(H18/H$7*100),H18/H$7*100,0)</f>
        <v>51.721851851206488</v>
      </c>
      <c r="J18" s="216">
        <f>[1]MercLab!H55</f>
        <v>4.7743409009728381</v>
      </c>
      <c r="K18" s="208">
        <f>[1]MercLab!I55</f>
        <v>1927868.5716296944</v>
      </c>
      <c r="L18" s="216">
        <f>IF(ISNUMBER(K18/K$7*100),K18/K$7*100,0)</f>
        <v>52.85253315121674</v>
      </c>
      <c r="M18" s="216">
        <f>[1]MercLab!J55</f>
        <v>4.7460406738688734</v>
      </c>
      <c r="N18" s="208">
        <f>[1]MercLab!K55</f>
        <v>107559.76025823048</v>
      </c>
      <c r="O18" s="216">
        <f>IF(ISNUMBER(N18/N$7*100),N18/N$7*100,0)</f>
        <v>37.386298309087188</v>
      </c>
      <c r="P18" s="216">
        <f>[1]MercLab!L55</f>
        <v>5.2815856017113916</v>
      </c>
      <c r="Q18" s="216">
        <f t="shared" si="1"/>
        <v>5.2843796351437566</v>
      </c>
      <c r="R18" s="216">
        <f>[1]MercLab!M55</f>
        <v>2.0242935141485825</v>
      </c>
    </row>
    <row r="19" spans="1:18">
      <c r="A19" s="160" t="s">
        <v>46</v>
      </c>
      <c r="B19" s="208">
        <f>[1]MercLab!C56</f>
        <v>1964496.1182828669</v>
      </c>
      <c r="C19" s="216">
        <f>IF(ISNUMBER(B19/B$7*100),B19/B$7*100,0)</f>
        <v>22.922531198883917</v>
      </c>
      <c r="D19" s="216">
        <f>[1]MercLab!D56</f>
        <v>9.8728118469266519</v>
      </c>
      <c r="E19" s="208">
        <f>[1]MercLab!E56</f>
        <v>1964496.1182828669</v>
      </c>
      <c r="F19" s="216">
        <f>IF(ISNUMBER(E19/E$7*100),E19/E$7*100,0)</f>
        <v>29.109280642346441</v>
      </c>
      <c r="G19" s="216">
        <f>[1]MercLab!F56</f>
        <v>9.8728118469266519</v>
      </c>
      <c r="H19" s="208">
        <f>[1]MercLab!G56</f>
        <v>1130542.3273406888</v>
      </c>
      <c r="I19" s="216">
        <f>IF(ISNUMBER(H19/H$7*100),H19/H$7*100,0)</f>
        <v>28.72797919246694</v>
      </c>
      <c r="J19" s="216">
        <f>[1]MercLab!H56</f>
        <v>10.316593271451811</v>
      </c>
      <c r="K19" s="208">
        <f>[1]MercLab!I56</f>
        <v>1001493.4133097666</v>
      </c>
      <c r="L19" s="216">
        <f>IF(ISNUMBER(K19/K$7*100),K19/K$7*100,0)</f>
        <v>27.455950372661984</v>
      </c>
      <c r="M19" s="216">
        <f>[1]MercLab!J56</f>
        <v>10.26639175806619</v>
      </c>
      <c r="N19" s="208">
        <f>[1]MercLab!K56</f>
        <v>129048.91403095187</v>
      </c>
      <c r="O19" s="216">
        <f>IF(ISNUMBER(N19/N$7*100),N19/N$7*100,0)</f>
        <v>44.855633601653828</v>
      </c>
      <c r="P19" s="216">
        <f>[1]MercLab!L56</f>
        <v>10.70618574010129</v>
      </c>
      <c r="Q19" s="216">
        <f t="shared" si="1"/>
        <v>11.414779518649814</v>
      </c>
      <c r="R19" s="216">
        <f>[1]MercLab!M56</f>
        <v>3.3443388235786204</v>
      </c>
    </row>
    <row r="20" spans="1:18">
      <c r="A20" s="160" t="s">
        <v>47</v>
      </c>
      <c r="B20" s="208">
        <f>[1]MercLab!C57</f>
        <v>563760.34040555323</v>
      </c>
      <c r="C20" s="216">
        <f>IF(ISNUMBER(B20/B$7*100),B20/B$7*100,0)</f>
        <v>6.5781825025621963</v>
      </c>
      <c r="D20" s="216">
        <f>[1]MercLab!D57</f>
        <v>14.950571446340458</v>
      </c>
      <c r="E20" s="208">
        <f>[1]MercLab!E57</f>
        <v>563760.34040555323</v>
      </c>
      <c r="F20" s="216">
        <f>IF(ISNUMBER(E20/E$7*100),E20/E$7*100,0)</f>
        <v>8.3536219853843701</v>
      </c>
      <c r="G20" s="216">
        <f>[1]MercLab!F57</f>
        <v>14.950571446340458</v>
      </c>
      <c r="H20" s="208">
        <f>[1]MercLab!G57</f>
        <v>388368.06307824142</v>
      </c>
      <c r="I20" s="216">
        <f>IF(ISNUMBER(H20/H$7*100),H20/H$7*100,0)</f>
        <v>9.8687411920033643</v>
      </c>
      <c r="J20" s="216">
        <f>[1]MercLab!H57</f>
        <v>15.194346804701468</v>
      </c>
      <c r="K20" s="208">
        <f>[1]MercLab!I57</f>
        <v>349797.25361871265</v>
      </c>
      <c r="L20" s="216">
        <f>IF(ISNUMBER(K20/K$7*100),K20/K$7*100,0)</f>
        <v>9.589694658209666</v>
      </c>
      <c r="M20" s="216">
        <f>[1]MercLab!J57</f>
        <v>15.249046849578066</v>
      </c>
      <c r="N20" s="208">
        <f>[1]MercLab!K57</f>
        <v>38570.809459529046</v>
      </c>
      <c r="O20" s="216">
        <f>IF(ISNUMBER(N20/N$7*100),N20/N$7*100,0)</f>
        <v>13.406684665481777</v>
      </c>
      <c r="P20" s="216">
        <f>[1]MercLab!L57</f>
        <v>14.698274107789757</v>
      </c>
      <c r="Q20" s="216">
        <f t="shared" si="1"/>
        <v>9.9315090828564081</v>
      </c>
      <c r="R20" s="216">
        <f>[1]MercLab!M57</f>
        <v>3.5970300704375444</v>
      </c>
    </row>
    <row r="21" spans="1:18">
      <c r="A21" s="160" t="s">
        <v>63</v>
      </c>
      <c r="B21" s="208">
        <f>[1]MercLab!C58</f>
        <v>21504.934813807165</v>
      </c>
      <c r="C21" s="216">
        <f>IF(ISNUMBER(B21/B$7*100),B21/B$7*100,0)</f>
        <v>0.25092823274720283</v>
      </c>
      <c r="D21" s="216">
        <f>[1]MercLab!D58</f>
        <v>0</v>
      </c>
      <c r="E21" s="208">
        <f>[1]MercLab!E58</f>
        <v>21504.934813807165</v>
      </c>
      <c r="F21" s="216">
        <f>IF(ISNUMBER(E21/E$7*100),E21/E$7*100,0)</f>
        <v>0.31865330598751657</v>
      </c>
      <c r="G21" s="216">
        <f>[1]MercLab!F58</f>
        <v>0</v>
      </c>
      <c r="H21" s="208">
        <f>[1]MercLab!G58</f>
        <v>14876.888595701164</v>
      </c>
      <c r="I21" s="216">
        <f>IF(ISNUMBER(H21/H$7*100),H21/H$7*100,0)</f>
        <v>0.37803356467975918</v>
      </c>
      <c r="J21" s="216">
        <f>[1]MercLab!H58</f>
        <v>0</v>
      </c>
      <c r="K21" s="208">
        <f>[1]MercLab!I58</f>
        <v>13912.869010058303</v>
      </c>
      <c r="L21" s="216">
        <f>IF(ISNUMBER(K21/K$7*100),K21/K$7*100,0)</f>
        <v>0.38142142125437634</v>
      </c>
      <c r="M21" s="216">
        <f>[1]MercLab!J58</f>
        <v>0</v>
      </c>
      <c r="N21" s="208">
        <f>[1]MercLab!K58</f>
        <v>964.01958564285997</v>
      </c>
      <c r="O21" s="216">
        <f>IF(ISNUMBER(N21/N$7*100),N21/N$7*100,0)</f>
        <v>0.33507999383894793</v>
      </c>
      <c r="P21" s="216">
        <f>[1]MercLab!L58</f>
        <v>0</v>
      </c>
      <c r="Q21" s="216">
        <f t="shared" si="1"/>
        <v>6.4799812100590968</v>
      </c>
      <c r="R21" s="216">
        <f>[1]MercLab!M58</f>
        <v>0.50802200024046718</v>
      </c>
    </row>
    <row r="22" spans="1:18">
      <c r="A22" s="160"/>
      <c r="B22" s="217"/>
      <c r="C22" s="216"/>
      <c r="D22" s="216"/>
      <c r="E22" s="217"/>
      <c r="F22" s="216"/>
      <c r="G22" s="216"/>
      <c r="H22" s="217"/>
      <c r="I22" s="216"/>
      <c r="J22" s="216"/>
      <c r="K22" s="217"/>
      <c r="L22" s="216"/>
      <c r="M22" s="216"/>
      <c r="N22" s="217"/>
      <c r="O22" s="216"/>
      <c r="P22" s="216"/>
      <c r="Q22" s="216"/>
      <c r="R22" s="216"/>
    </row>
    <row r="23" spans="1:18">
      <c r="A23" s="163" t="s">
        <v>19</v>
      </c>
      <c r="B23" s="97"/>
      <c r="C23" s="88"/>
      <c r="D23" s="88"/>
      <c r="E23" s="97"/>
      <c r="F23" s="88"/>
      <c r="G23" s="88"/>
      <c r="H23" s="97"/>
      <c r="I23" s="88"/>
      <c r="J23" s="88"/>
      <c r="K23" s="97"/>
      <c r="L23" s="88"/>
      <c r="M23" s="88"/>
      <c r="N23" s="97"/>
      <c r="O23" s="88"/>
      <c r="P23" s="88"/>
      <c r="Q23" s="88"/>
      <c r="R23" s="88"/>
    </row>
    <row r="24" spans="1:18" ht="12" customHeight="1">
      <c r="A24" s="160" t="s">
        <v>48</v>
      </c>
      <c r="B24" s="208">
        <f>[1]MercLab!C60</f>
        <v>364755.54827131075</v>
      </c>
      <c r="C24" s="216">
        <f t="shared" ref="C24:C32" si="2">IF(ISNUMBER(B24/B$7*100),B24/B$7*100,0)</f>
        <v>4.2561145106885956</v>
      </c>
      <c r="D24" s="216">
        <f>[1]MercLab!D60</f>
        <v>3.798298081297264</v>
      </c>
      <c r="E24" s="208">
        <f>[1]MercLab!E60</f>
        <v>364755.54827131075</v>
      </c>
      <c r="F24" s="216">
        <f t="shared" ref="F24:F32" si="3">IF(ISNUMBER(E24/E$7*100),E24/E$7*100,0)</f>
        <v>5.4048320694893226</v>
      </c>
      <c r="G24" s="216">
        <f>[1]MercLab!F60</f>
        <v>3.798298081297264</v>
      </c>
      <c r="H24" s="208">
        <f>[1]MercLab!G60</f>
        <v>25683.493110826035</v>
      </c>
      <c r="I24" s="216">
        <f t="shared" ref="I24:I32" si="4">IF(ISNUMBER(H24/H$7*100),H24/H$7*100,0)</f>
        <v>0.6526379754513445</v>
      </c>
      <c r="J24" s="216">
        <f>[1]MercLab!H60</f>
        <v>3.5872601064271121</v>
      </c>
      <c r="K24" s="208">
        <f>[1]MercLab!I60</f>
        <v>25356.844232165953</v>
      </c>
      <c r="L24" s="216">
        <f t="shared" ref="L24:L32" si="5">IF(ISNUMBER(K24/K$7*100),K24/K$7*100,0)</f>
        <v>0.69515809848899335</v>
      </c>
      <c r="M24" s="216">
        <f>[1]MercLab!J60</f>
        <v>3.581847738794611</v>
      </c>
      <c r="N24" s="208">
        <f>[1]MercLab!K60</f>
        <v>326.64887866008002</v>
      </c>
      <c r="O24" s="216">
        <f t="shared" ref="O24:O32" si="6">IF(ISNUMBER(N24/N$7*100),N24/N$7*100,0)</f>
        <v>0.11353867273965124</v>
      </c>
      <c r="P24" s="216">
        <f>[1]MercLab!L60</f>
        <v>4</v>
      </c>
      <c r="Q24" s="216">
        <f t="shared" ref="Q24:Q32" si="7">IF(ISNUMBER(N24/H24*100),N24/H24*100,0)</f>
        <v>1.271824191711648</v>
      </c>
      <c r="R24" s="216">
        <f>[1]MercLab!M60</f>
        <v>0</v>
      </c>
    </row>
    <row r="25" spans="1:18">
      <c r="A25" s="160" t="s">
        <v>49</v>
      </c>
      <c r="B25" s="208">
        <f>[1]MercLab!C61</f>
        <v>604744.3008680956</v>
      </c>
      <c r="C25" s="216">
        <f t="shared" si="2"/>
        <v>7.0563998447158758</v>
      </c>
      <c r="D25" s="216">
        <f>[1]MercLab!D61</f>
        <v>5.7886817745508692</v>
      </c>
      <c r="E25" s="208">
        <f>[1]MercLab!E61</f>
        <v>604744.3008680956</v>
      </c>
      <c r="F25" s="216">
        <f t="shared" si="3"/>
        <v>8.9609093176605814</v>
      </c>
      <c r="G25" s="216">
        <f>[1]MercLab!F61</f>
        <v>5.7886817745508692</v>
      </c>
      <c r="H25" s="208">
        <f>[1]MercLab!G61</f>
        <v>139896.40138259219</v>
      </c>
      <c r="I25" s="216">
        <f t="shared" si="4"/>
        <v>3.5548787611284229</v>
      </c>
      <c r="J25" s="216">
        <f>[1]MercLab!H61</f>
        <v>5.4165695509475729</v>
      </c>
      <c r="K25" s="208">
        <f>[1]MercLab!I61</f>
        <v>129812.45883155659</v>
      </c>
      <c r="L25" s="216">
        <f t="shared" si="5"/>
        <v>3.5588096537286411</v>
      </c>
      <c r="M25" s="216">
        <f>[1]MercLab!J61</f>
        <v>5.4389159829673348</v>
      </c>
      <c r="N25" s="208">
        <f>[1]MercLab!K61</f>
        <v>10083.942551035721</v>
      </c>
      <c r="O25" s="216">
        <f t="shared" si="6"/>
        <v>3.5050402068544115</v>
      </c>
      <c r="P25" s="216">
        <f>[1]MercLab!L61</f>
        <v>5.1429807090049859</v>
      </c>
      <c r="Q25" s="216">
        <f t="shared" si="7"/>
        <v>7.2081500677475621</v>
      </c>
      <c r="R25" s="216">
        <f>[1]MercLab!M61</f>
        <v>0.43634317588900928</v>
      </c>
    </row>
    <row r="26" spans="1:18">
      <c r="A26" s="160" t="s">
        <v>50</v>
      </c>
      <c r="B26" s="208">
        <f>[1]MercLab!C62</f>
        <v>867163.07296186115</v>
      </c>
      <c r="C26" s="216">
        <f t="shared" si="2"/>
        <v>10.118407671817121</v>
      </c>
      <c r="D26" s="216">
        <f>[1]MercLab!D62</f>
        <v>7.7279299081652537</v>
      </c>
      <c r="E26" s="208">
        <f>[1]MercLab!E62</f>
        <v>867163.07296186115</v>
      </c>
      <c r="F26" s="216">
        <f t="shared" si="3"/>
        <v>12.849347483358939</v>
      </c>
      <c r="G26" s="216">
        <f>[1]MercLab!F62</f>
        <v>7.7279299081652537</v>
      </c>
      <c r="H26" s="208">
        <f>[1]MercLab!G62</f>
        <v>398658.64442261303</v>
      </c>
      <c r="I26" s="216">
        <f t="shared" si="4"/>
        <v>10.130233043825388</v>
      </c>
      <c r="J26" s="216">
        <f>[1]MercLab!H62</f>
        <v>7.0634300805511465</v>
      </c>
      <c r="K26" s="208">
        <f>[1]MercLab!I62</f>
        <v>350729.84865717078</v>
      </c>
      <c r="L26" s="216">
        <f t="shared" si="5"/>
        <v>9.6152617590546683</v>
      </c>
      <c r="M26" s="216">
        <f>[1]MercLab!J62</f>
        <v>6.9191546507703112</v>
      </c>
      <c r="N26" s="208">
        <f>[1]MercLab!K62</f>
        <v>47928.795765439303</v>
      </c>
      <c r="O26" s="216">
        <f t="shared" si="6"/>
        <v>16.659392432449323</v>
      </c>
      <c r="P26" s="216">
        <f>[1]MercLab!L62</f>
        <v>8.111580802653565</v>
      </c>
      <c r="Q26" s="216">
        <f t="shared" si="7"/>
        <v>12.022515110604397</v>
      </c>
      <c r="R26" s="216">
        <f>[1]MercLab!M62</f>
        <v>1.5930934879237308</v>
      </c>
    </row>
    <row r="27" spans="1:18">
      <c r="A27" s="160" t="s">
        <v>51</v>
      </c>
      <c r="B27" s="208">
        <f>[1]MercLab!C63</f>
        <v>1031396.605759724</v>
      </c>
      <c r="C27" s="216">
        <f t="shared" si="2"/>
        <v>12.034750618196954</v>
      </c>
      <c r="D27" s="216">
        <f>[1]MercLab!D63</f>
        <v>9.1120146072121049</v>
      </c>
      <c r="E27" s="208">
        <f>[1]MercLab!E63</f>
        <v>1031396.605759724</v>
      </c>
      <c r="F27" s="216">
        <f t="shared" si="3"/>
        <v>15.282907902544569</v>
      </c>
      <c r="G27" s="216">
        <f>[1]MercLab!F63</f>
        <v>9.1120146072121049</v>
      </c>
      <c r="H27" s="208">
        <f>[1]MercLab!G63</f>
        <v>675742.07196724485</v>
      </c>
      <c r="I27" s="216">
        <f t="shared" si="4"/>
        <v>17.171143188077636</v>
      </c>
      <c r="J27" s="216">
        <f>[1]MercLab!H63</f>
        <v>8.9691283205291157</v>
      </c>
      <c r="K27" s="208">
        <f>[1]MercLab!I63</f>
        <v>571390.11780705163</v>
      </c>
      <c r="L27" s="216">
        <f t="shared" si="5"/>
        <v>15.664664898886866</v>
      </c>
      <c r="M27" s="216">
        <f>[1]MercLab!J63</f>
        <v>8.6929340546220235</v>
      </c>
      <c r="N27" s="208">
        <f>[1]MercLab!K63</f>
        <v>104351.9541601955</v>
      </c>
      <c r="O27" s="216">
        <f t="shared" si="6"/>
        <v>36.271308879853422</v>
      </c>
      <c r="P27" s="216">
        <f>[1]MercLab!L63</f>
        <v>10.471949745050066</v>
      </c>
      <c r="Q27" s="216">
        <f t="shared" si="7"/>
        <v>15.442571728056285</v>
      </c>
      <c r="R27" s="216">
        <f>[1]MercLab!M63</f>
        <v>3.2346168687710826</v>
      </c>
    </row>
    <row r="28" spans="1:18">
      <c r="A28" s="160" t="s">
        <v>52</v>
      </c>
      <c r="B28" s="208">
        <f>[1]MercLab!C64</f>
        <v>633036.34212793992</v>
      </c>
      <c r="C28" s="216">
        <f t="shared" si="2"/>
        <v>7.3865227665294135</v>
      </c>
      <c r="D28" s="216">
        <f>[1]MercLab!D64</f>
        <v>8.9220656125484723</v>
      </c>
      <c r="E28" s="208">
        <f>[1]MercLab!E64</f>
        <v>633036.34212793992</v>
      </c>
      <c r="F28" s="216">
        <f t="shared" si="3"/>
        <v>9.3801318151310848</v>
      </c>
      <c r="G28" s="216">
        <f>[1]MercLab!F64</f>
        <v>8.9220656125484723</v>
      </c>
      <c r="H28" s="208">
        <f>[1]MercLab!G64</f>
        <v>463179.20743493765</v>
      </c>
      <c r="I28" s="216">
        <f t="shared" si="4"/>
        <v>11.769751836601863</v>
      </c>
      <c r="J28" s="216">
        <f>[1]MercLab!H64</f>
        <v>9.0190215999414587</v>
      </c>
      <c r="K28" s="208">
        <f>[1]MercLab!I64</f>
        <v>425510.96390667558</v>
      </c>
      <c r="L28" s="216">
        <f t="shared" si="5"/>
        <v>11.665386664337156</v>
      </c>
      <c r="M28" s="216">
        <f>[1]MercLab!J64</f>
        <v>8.942795128963251</v>
      </c>
      <c r="N28" s="208">
        <f>[1]MercLab!K64</f>
        <v>37668.243528262326</v>
      </c>
      <c r="O28" s="216">
        <f t="shared" si="6"/>
        <v>13.092965119538713</v>
      </c>
      <c r="P28" s="216">
        <f>[1]MercLab!L64</f>
        <v>9.8546710753069817</v>
      </c>
      <c r="Q28" s="216">
        <f t="shared" si="7"/>
        <v>8.1325419888485708</v>
      </c>
      <c r="R28" s="216">
        <f>[1]MercLab!M64</f>
        <v>3.0849795445538915</v>
      </c>
    </row>
    <row r="29" spans="1:18">
      <c r="A29" s="160" t="s">
        <v>64</v>
      </c>
      <c r="B29" s="208">
        <f>[1]MercLab!C65</f>
        <v>665341.69131123938</v>
      </c>
      <c r="C29" s="216">
        <f t="shared" si="2"/>
        <v>7.7634745801030123</v>
      </c>
      <c r="D29" s="216">
        <f>[1]MercLab!D65</f>
        <v>7.9403233004149296</v>
      </c>
      <c r="E29" s="208">
        <f>[1]MercLab!E65</f>
        <v>665341.69131123938</v>
      </c>
      <c r="F29" s="216">
        <f t="shared" si="3"/>
        <v>9.8588222370025402</v>
      </c>
      <c r="G29" s="216">
        <f>[1]MercLab!F65</f>
        <v>7.9403233004149296</v>
      </c>
      <c r="H29" s="208">
        <f>[1]MercLab!G65</f>
        <v>488555.69739938906</v>
      </c>
      <c r="I29" s="216">
        <f t="shared" si="4"/>
        <v>12.414588618070654</v>
      </c>
      <c r="J29" s="216">
        <f>[1]MercLab!H65</f>
        <v>8.1593523868399895</v>
      </c>
      <c r="K29" s="208">
        <f>[1]MercLab!I65</f>
        <v>463516.03285748471</v>
      </c>
      <c r="L29" s="216">
        <f t="shared" si="5"/>
        <v>12.707295950165143</v>
      </c>
      <c r="M29" s="216">
        <f>[1]MercLab!J65</f>
        <v>8.0808587476722451</v>
      </c>
      <c r="N29" s="208">
        <f>[1]MercLab!K65</f>
        <v>25039.664541904793</v>
      </c>
      <c r="O29" s="216">
        <f t="shared" si="6"/>
        <v>8.703444167927028</v>
      </c>
      <c r="P29" s="216">
        <f>[1]MercLab!L65</f>
        <v>9.562036588667894</v>
      </c>
      <c r="Q29" s="216">
        <f t="shared" si="7"/>
        <v>5.1252425619417421</v>
      </c>
      <c r="R29" s="216">
        <f>[1]MercLab!M65</f>
        <v>3.1954192797075427</v>
      </c>
    </row>
    <row r="30" spans="1:18">
      <c r="A30" s="160" t="s">
        <v>65</v>
      </c>
      <c r="B30" s="208">
        <f>[1]MercLab!C66</f>
        <v>842914.95935111202</v>
      </c>
      <c r="C30" s="216">
        <f t="shared" si="2"/>
        <v>9.83547092504344</v>
      </c>
      <c r="D30" s="216">
        <f>[1]MercLab!D66</f>
        <v>7.2709831714367139</v>
      </c>
      <c r="E30" s="208">
        <f>[1]MercLab!E66</f>
        <v>842914.95935111202</v>
      </c>
      <c r="F30" s="216">
        <f t="shared" si="3"/>
        <v>12.490046623676015</v>
      </c>
      <c r="G30" s="216">
        <f>[1]MercLab!F66</f>
        <v>7.2709831714367139</v>
      </c>
      <c r="H30" s="208">
        <f>[1]MercLab!G66</f>
        <v>655503.19259894674</v>
      </c>
      <c r="I30" s="216">
        <f t="shared" si="4"/>
        <v>16.656857175683072</v>
      </c>
      <c r="J30" s="216">
        <f>[1]MercLab!H66</f>
        <v>7.5269967331039842</v>
      </c>
      <c r="K30" s="208">
        <f>[1]MercLab!I66</f>
        <v>632008.85524787672</v>
      </c>
      <c r="L30" s="216">
        <f t="shared" si="5"/>
        <v>17.326528097096368</v>
      </c>
      <c r="M30" s="216">
        <f>[1]MercLab!J66</f>
        <v>7.49860602074033</v>
      </c>
      <c r="N30" s="208">
        <f>[1]MercLab!K66</f>
        <v>23494.337351070692</v>
      </c>
      <c r="O30" s="216">
        <f t="shared" si="6"/>
        <v>8.1663096186963227</v>
      </c>
      <c r="P30" s="216">
        <f>[1]MercLab!L66</f>
        <v>8.288977633172351</v>
      </c>
      <c r="Q30" s="216">
        <f t="shared" si="7"/>
        <v>3.5841682567433528</v>
      </c>
      <c r="R30" s="216">
        <f>[1]MercLab!M66</f>
        <v>2.449174734878576</v>
      </c>
    </row>
    <row r="31" spans="1:18">
      <c r="A31" s="160" t="s">
        <v>66</v>
      </c>
      <c r="B31" s="208">
        <f>[1]MercLab!C67</f>
        <v>978303.76467279112</v>
      </c>
      <c r="C31" s="216">
        <f t="shared" si="2"/>
        <v>11.415241984442877</v>
      </c>
      <c r="D31" s="216">
        <f>[1]MercLab!D67</f>
        <v>6.8155000827731662</v>
      </c>
      <c r="E31" s="208">
        <f>[1]MercLab!E67</f>
        <v>978303.76467279112</v>
      </c>
      <c r="F31" s="216">
        <f t="shared" si="3"/>
        <v>14.496195016265148</v>
      </c>
      <c r="G31" s="216">
        <f>[1]MercLab!F67</f>
        <v>6.8155000827731662</v>
      </c>
      <c r="H31" s="208">
        <f>[1]MercLab!G67</f>
        <v>713160.42440768378</v>
      </c>
      <c r="I31" s="216">
        <f t="shared" si="4"/>
        <v>18.121973266995496</v>
      </c>
      <c r="J31" s="216">
        <f>[1]MercLab!H67</f>
        <v>7.0619662916254722</v>
      </c>
      <c r="K31" s="208">
        <f>[1]MercLab!I67</f>
        <v>681809.29032680776</v>
      </c>
      <c r="L31" s="216">
        <f t="shared" si="5"/>
        <v>18.691807444811047</v>
      </c>
      <c r="M31" s="216">
        <f>[1]MercLab!J67</f>
        <v>7.0393502021358021</v>
      </c>
      <c r="N31" s="208">
        <f>[1]MercLab!K67</f>
        <v>31351.134080876498</v>
      </c>
      <c r="O31" s="216">
        <f t="shared" si="6"/>
        <v>10.897224466304529</v>
      </c>
      <c r="P31" s="216">
        <f>[1]MercLab!L67</f>
        <v>7.517556115293945</v>
      </c>
      <c r="Q31" s="216">
        <f t="shared" si="7"/>
        <v>4.3960843882938709</v>
      </c>
      <c r="R31" s="216">
        <f>[1]MercLab!M67</f>
        <v>2.9460533739991486</v>
      </c>
    </row>
    <row r="32" spans="1:18">
      <c r="A32" s="160" t="s">
        <v>98</v>
      </c>
      <c r="B32" s="208">
        <f>[1]MercLab!C68</f>
        <v>761037.17234117584</v>
      </c>
      <c r="C32" s="216">
        <f t="shared" si="2"/>
        <v>8.8800879595268896</v>
      </c>
      <c r="D32" s="216">
        <f>[1]MercLab!D68</f>
        <v>6.0224511763279445</v>
      </c>
      <c r="E32" s="208">
        <f>[1]MercLab!E68</f>
        <v>761037.17234117584</v>
      </c>
      <c r="F32" s="216">
        <f t="shared" si="3"/>
        <v>11.276807534901542</v>
      </c>
      <c r="G32" s="216">
        <f>[1]MercLab!F68</f>
        <v>6.0224511763279445</v>
      </c>
      <c r="H32" s="208">
        <f>[1]MercLab!G68</f>
        <v>358324.62042493484</v>
      </c>
      <c r="I32" s="216">
        <f t="shared" si="4"/>
        <v>9.1053134330052057</v>
      </c>
      <c r="J32" s="216">
        <f>[1]MercLab!H68</f>
        <v>5.6876226557766731</v>
      </c>
      <c r="K32" s="208">
        <f>[1]MercLab!I68</f>
        <v>351318.03861139115</v>
      </c>
      <c r="L32" s="216">
        <f t="shared" si="5"/>
        <v>9.6313869916105208</v>
      </c>
      <c r="M32" s="216">
        <f>[1]MercLab!J68</f>
        <v>5.6788519956326038</v>
      </c>
      <c r="N32" s="208">
        <f>[1]MercLab!K68</f>
        <v>7006.5818135432801</v>
      </c>
      <c r="O32" s="216">
        <f t="shared" si="6"/>
        <v>2.4353917968881835</v>
      </c>
      <c r="P32" s="216">
        <f>[1]MercLab!L68</f>
        <v>6.0867050800403337</v>
      </c>
      <c r="Q32" s="216">
        <f t="shared" si="7"/>
        <v>1.9553727023374001</v>
      </c>
      <c r="R32" s="216">
        <f>[1]MercLab!M68</f>
        <v>3.6595679624947501</v>
      </c>
    </row>
    <row r="33" spans="1:18">
      <c r="A33" s="160"/>
      <c r="B33" s="217"/>
      <c r="C33" s="218"/>
      <c r="D33" s="218"/>
      <c r="E33" s="217"/>
      <c r="F33" s="218"/>
      <c r="G33" s="218"/>
      <c r="H33" s="217"/>
      <c r="I33" s="218"/>
      <c r="J33" s="218"/>
      <c r="K33" s="217"/>
      <c r="L33" s="218"/>
      <c r="M33" s="218"/>
      <c r="N33" s="217"/>
      <c r="O33" s="218"/>
      <c r="P33" s="218"/>
      <c r="Q33" s="218"/>
      <c r="R33" s="218"/>
    </row>
    <row r="34" spans="1:18">
      <c r="A34" s="163" t="s">
        <v>15</v>
      </c>
      <c r="B34" s="97"/>
      <c r="C34" s="88"/>
      <c r="D34" s="88"/>
      <c r="E34" s="97"/>
      <c r="F34" s="88"/>
      <c r="G34" s="88"/>
      <c r="H34" s="97"/>
      <c r="I34" s="88"/>
      <c r="J34" s="88"/>
      <c r="K34" s="97"/>
      <c r="L34" s="88"/>
      <c r="M34" s="88"/>
      <c r="N34" s="97"/>
      <c r="O34" s="88"/>
      <c r="P34" s="88"/>
      <c r="Q34" s="88"/>
      <c r="R34" s="88"/>
    </row>
    <row r="35" spans="1:18">
      <c r="A35" s="160" t="s">
        <v>71</v>
      </c>
      <c r="B35" s="208">
        <f>[1]MercLab!C70</f>
        <v>4102079.2495975979</v>
      </c>
      <c r="C35" s="216">
        <f>IF(ISNUMBER(B35/B$7*100),B35/B$7*100,0)</f>
        <v>47.864711314057132</v>
      </c>
      <c r="D35" s="216">
        <f>[1]MercLab!D70</f>
        <v>6.4605909674352695</v>
      </c>
      <c r="E35" s="208">
        <f>[1]MercLab!E70</f>
        <v>3169731.3555271723</v>
      </c>
      <c r="F35" s="216">
        <f>IF(ISNUMBER(E35/E$7*100),E35/E$7*100,0)</f>
        <v>46.968074271144957</v>
      </c>
      <c r="G35" s="216">
        <f>[1]MercLab!F70</f>
        <v>7.1010038566779183</v>
      </c>
      <c r="H35" s="208">
        <f>[1]MercLab!G70</f>
        <v>2358246.7988586593</v>
      </c>
      <c r="I35" s="216">
        <f>IF(ISNUMBER(H35/H$7*100),H35/H$7*100,0)</f>
        <v>59.924925701519157</v>
      </c>
      <c r="J35" s="216">
        <f>[1]MercLab!H70</f>
        <v>7.1582724082419631</v>
      </c>
      <c r="K35" s="208">
        <f>[1]MercLab!I70</f>
        <v>2255445.8710220074</v>
      </c>
      <c r="L35" s="216">
        <f>IF(ISNUMBER(K35/K$7*100),K35/K$7*100,0)</f>
        <v>61.833067576902593</v>
      </c>
      <c r="M35" s="216">
        <f>[1]MercLab!J70</f>
        <v>7.0681845623176773</v>
      </c>
      <c r="N35" s="208">
        <f>[1]MercLab!K70</f>
        <v>102800.92783661379</v>
      </c>
      <c r="O35" s="216">
        <f>IF(ISNUMBER(N35/N$7*100),N35/N$7*100,0)</f>
        <v>35.732193390199519</v>
      </c>
      <c r="P35" s="216">
        <f>[1]MercLab!L70</f>
        <v>9.0002626997693458</v>
      </c>
      <c r="Q35" s="216">
        <f>IF(ISNUMBER(N35/H35*100),N35/H35*100,0)</f>
        <v>4.3592098963673873</v>
      </c>
      <c r="R35" s="216">
        <f>[1]MercLab!M70</f>
        <v>2.9197151258234322</v>
      </c>
    </row>
    <row r="36" spans="1:18">
      <c r="A36" s="160" t="s">
        <v>4</v>
      </c>
      <c r="B36" s="208">
        <f>[1]MercLab!C71</f>
        <v>4468074.2872830518</v>
      </c>
      <c r="C36" s="216">
        <f>IF(ISNUMBER(B36/B$7*100),B36/B$7*100,0)</f>
        <v>52.13528868598631</v>
      </c>
      <c r="D36" s="216">
        <f>[1]MercLab!D71</f>
        <v>6.9823287151939812</v>
      </c>
      <c r="E36" s="208">
        <f>[1]MercLab!E71</f>
        <v>3578962.102138713</v>
      </c>
      <c r="F36" s="216">
        <f>IF(ISNUMBER(E36/E$7*100),E36/E$7*100,0)</f>
        <v>53.031925728894201</v>
      </c>
      <c r="G36" s="216">
        <f>[1]MercLab!F71</f>
        <v>7.5813037347032468</v>
      </c>
      <c r="H36" s="208">
        <f>[1]MercLab!G71</f>
        <v>1577088.5749461234</v>
      </c>
      <c r="I36" s="216">
        <f>IF(ISNUMBER(H36/H$7*100),H36/H$7*100,0)</f>
        <v>40.075074298457864</v>
      </c>
      <c r="J36" s="216">
        <f>[1]MercLab!H71</f>
        <v>8.4271869284428629</v>
      </c>
      <c r="K36" s="208">
        <f>[1]MercLab!I71</f>
        <v>1392191.1610828545</v>
      </c>
      <c r="L36" s="216">
        <f>IF(ISNUMBER(K36/K$7*100),K36/K$7*100,0)</f>
        <v>38.166932423075941</v>
      </c>
      <c r="M36" s="216">
        <f>[1]MercLab!J71</f>
        <v>8.3160621118519522</v>
      </c>
      <c r="N36" s="208">
        <f>[1]MercLab!K71</f>
        <v>184897.41386331065</v>
      </c>
      <c r="O36" s="216">
        <f>IF(ISNUMBER(N36/N$7*100),N36/N$7*100,0)</f>
        <v>64.267806609800701</v>
      </c>
      <c r="P36" s="216">
        <f>[1]MercLab!L71</f>
        <v>9.2258931482479305</v>
      </c>
      <c r="Q36" s="216">
        <f>IF(ISNUMBER(N36/H36*100),N36/H36*100,0)</f>
        <v>11.7239714243461</v>
      </c>
      <c r="R36" s="216">
        <f>[1]MercLab!M71</f>
        <v>2.9523085092924113</v>
      </c>
    </row>
    <row r="37" spans="1:18">
      <c r="A37" s="160"/>
      <c r="B37" s="217"/>
      <c r="C37" s="216"/>
      <c r="D37" s="216"/>
      <c r="E37" s="217"/>
      <c r="F37" s="216"/>
      <c r="G37" s="216"/>
      <c r="H37" s="217"/>
      <c r="I37" s="216"/>
      <c r="J37" s="216"/>
      <c r="K37" s="217"/>
      <c r="L37" s="216"/>
      <c r="M37" s="216"/>
      <c r="N37" s="217"/>
      <c r="O37" s="216"/>
      <c r="P37" s="216"/>
      <c r="Q37" s="216"/>
      <c r="R37" s="216"/>
    </row>
    <row r="38" spans="1:18">
      <c r="A38" s="163" t="s">
        <v>16</v>
      </c>
      <c r="B38" s="97"/>
      <c r="C38" s="88"/>
      <c r="D38" s="88"/>
      <c r="E38" s="97"/>
      <c r="F38" s="88"/>
      <c r="G38" s="88"/>
      <c r="H38" s="97"/>
      <c r="I38" s="88"/>
      <c r="J38" s="88"/>
      <c r="K38" s="97"/>
      <c r="L38" s="88"/>
      <c r="M38" s="88"/>
      <c r="N38" s="97"/>
      <c r="O38" s="88"/>
      <c r="P38" s="88"/>
      <c r="Q38" s="88"/>
      <c r="R38" s="88"/>
    </row>
    <row r="39" spans="1:18">
      <c r="A39" s="160" t="s">
        <v>45</v>
      </c>
      <c r="B39" s="208">
        <f>[1]MercLab!C73</f>
        <v>1101198.0425447328</v>
      </c>
      <c r="C39" s="208">
        <f>IF(ISNUMBER(B39/B$7*100),B39/B$7*100,0)</f>
        <v>12.849221869903902</v>
      </c>
      <c r="D39" s="208">
        <f>[1]MercLab!D73</f>
        <v>5.2923262803835005</v>
      </c>
      <c r="E39" s="208">
        <f>[1]MercLab!E73</f>
        <v>1093743.7661737679</v>
      </c>
      <c r="F39" s="208">
        <f>IF(ISNUMBER(E39/E$7*100),E39/E$7*100,0)</f>
        <v>16.20674835855532</v>
      </c>
      <c r="G39" s="208">
        <f>[1]MercLab!F73</f>
        <v>5.3165883173357216</v>
      </c>
      <c r="H39" s="208">
        <f>[1]MercLab!G73</f>
        <v>1101198.0425447328</v>
      </c>
      <c r="I39" s="216">
        <f>IF(ISNUMBER(H39/H$7*100),H39/H$7*100,0)</f>
        <v>27.982317590376383</v>
      </c>
      <c r="J39" s="216">
        <f>[1]MercLab!H73</f>
        <v>5.2923262803835005</v>
      </c>
      <c r="K39" s="208">
        <f>[1]MercLab!I73</f>
        <v>1101198.0425447328</v>
      </c>
      <c r="L39" s="216">
        <f>IF(ISNUMBER(K39/K$7*100),K39/K$7*100,0)</f>
        <v>30.18935362406528</v>
      </c>
      <c r="M39" s="216">
        <f>[1]MercLab!J73</f>
        <v>5.2923262803835005</v>
      </c>
      <c r="N39" s="208">
        <f>[1]MercLab!K73</f>
        <v>0</v>
      </c>
      <c r="O39" s="216">
        <f>IF(ISNUMBER(N39/N$7*100),N39/N$7*100,0)</f>
        <v>0</v>
      </c>
      <c r="P39" s="216">
        <f>[1]MercLab!L73</f>
        <v>0</v>
      </c>
      <c r="Q39" s="216">
        <f t="shared" ref="Q39:Q43" si="8">IF(ISNUMBER(N39/H39*100),N39/H39*100,0)</f>
        <v>0</v>
      </c>
      <c r="R39" s="216">
        <f>[1]MercLab!M73</f>
        <v>0</v>
      </c>
    </row>
    <row r="40" spans="1:18">
      <c r="A40" s="160" t="s">
        <v>46</v>
      </c>
      <c r="B40" s="208">
        <f>[1]MercLab!C74</f>
        <v>541005.32532226318</v>
      </c>
      <c r="C40" s="208">
        <f>IF(ISNUMBER(B40/B$7*100),B40/B$7*100,0)</f>
        <v>6.3126678302126722</v>
      </c>
      <c r="D40" s="208">
        <f>[1]MercLab!D74</f>
        <v>7.7055481865553137</v>
      </c>
      <c r="E40" s="208">
        <f>[1]MercLab!E74</f>
        <v>539178.52679600718</v>
      </c>
      <c r="F40" s="208">
        <f>IF(ISNUMBER(E40/E$7*100),E40/E$7*100,0)</f>
        <v>7.9893764649179895</v>
      </c>
      <c r="G40" s="208">
        <f>[1]MercLab!F74</f>
        <v>7.727816778787151</v>
      </c>
      <c r="H40" s="208">
        <f>[1]MercLab!G74</f>
        <v>541005.32532226318</v>
      </c>
      <c r="I40" s="216">
        <f>IF(ISNUMBER(H40/H$7*100),H40/H$7*100,0)</f>
        <v>13.747375355180495</v>
      </c>
      <c r="J40" s="216">
        <f>[1]MercLab!H74</f>
        <v>7.7055481865553137</v>
      </c>
      <c r="K40" s="208">
        <f>[1]MercLab!I74</f>
        <v>541005.32532226318</v>
      </c>
      <c r="L40" s="216">
        <f>IF(ISNUMBER(K40/K$7*100),K40/K$7*100,0)</f>
        <v>14.831665556645609</v>
      </c>
      <c r="M40" s="216">
        <f>[1]MercLab!J74</f>
        <v>7.7055481865553137</v>
      </c>
      <c r="N40" s="208">
        <f>[1]MercLab!K74</f>
        <v>0</v>
      </c>
      <c r="O40" s="216">
        <f>IF(ISNUMBER(N40/N$7*100),N40/N$7*100,0)</f>
        <v>0</v>
      </c>
      <c r="P40" s="216">
        <f>[1]MercLab!L74</f>
        <v>0</v>
      </c>
      <c r="Q40" s="216">
        <f t="shared" si="8"/>
        <v>0</v>
      </c>
      <c r="R40" s="216">
        <f>[1]MercLab!M74</f>
        <v>0</v>
      </c>
    </row>
    <row r="41" spans="1:18">
      <c r="A41" s="160" t="s">
        <v>67</v>
      </c>
      <c r="B41" s="202">
        <f>[1]MercLab!C75</f>
        <v>2004519.8781273749</v>
      </c>
      <c r="C41" s="203">
        <f>IF(ISNUMBER(B41/B$7*100),B41/B$7*100,0)</f>
        <v>23.389544533852629</v>
      </c>
      <c r="D41" s="203">
        <f>[1]MercLab!D75</f>
        <v>8.5941336729071729</v>
      </c>
      <c r="E41" s="202">
        <f>[1]MercLab!E75</f>
        <v>1997616.3713975267</v>
      </c>
      <c r="F41" s="203">
        <f>IF(ISNUMBER(E41/E$7*100),E41/E$7*100,0)</f>
        <v>29.600046052309626</v>
      </c>
      <c r="G41" s="203">
        <f>[1]MercLab!F75</f>
        <v>8.6180036117785797</v>
      </c>
      <c r="H41" s="208">
        <f>[1]MercLab!G75</f>
        <v>2004519.8781273749</v>
      </c>
      <c r="I41" s="216">
        <f>IF(ISNUMBER(H41/H$7*100),H41/H$7*100,0)</f>
        <v>50.936443472386784</v>
      </c>
      <c r="J41" s="216">
        <f>[1]MercLab!H75</f>
        <v>8.5941336729071729</v>
      </c>
      <c r="K41" s="208">
        <f>[1]MercLab!I75</f>
        <v>2004519.8781273749</v>
      </c>
      <c r="L41" s="216">
        <f>IF(ISNUMBER(K41/K$7*100),K41/K$7*100,0)</f>
        <v>54.953929365341494</v>
      </c>
      <c r="M41" s="216">
        <f>[1]MercLab!J75</f>
        <v>8.5941336729071729</v>
      </c>
      <c r="N41" s="208">
        <f>[1]MercLab!K75</f>
        <v>0</v>
      </c>
      <c r="O41" s="216">
        <f>IF(ISNUMBER(N41/N$7*100),N41/N$7*100,0)</f>
        <v>0</v>
      </c>
      <c r="P41" s="216">
        <f>[1]MercLab!L75</f>
        <v>0</v>
      </c>
      <c r="Q41" s="216">
        <f t="shared" si="8"/>
        <v>0</v>
      </c>
      <c r="R41" s="216">
        <f>[1]MercLab!M75</f>
        <v>0</v>
      </c>
    </row>
    <row r="42" spans="1:18">
      <c r="A42" s="160" t="s">
        <v>63</v>
      </c>
      <c r="B42" s="202">
        <f>[1]MercLab!C76</f>
        <v>913.78611075035997</v>
      </c>
      <c r="C42" s="203">
        <f>IF(ISNUMBER(B42/B$7*100),B42/B$7*100,0)</f>
        <v>1.0662424037310251E-2</v>
      </c>
      <c r="D42" s="203">
        <f>[1]MercLab!D76</f>
        <v>10.570129815644272</v>
      </c>
      <c r="E42" s="202">
        <f>[1]MercLab!E76</f>
        <v>913.78611075035997</v>
      </c>
      <c r="F42" s="203">
        <f>IF(ISNUMBER(E42/E$7*100),E42/E$7*100,0)</f>
        <v>1.3540192875596418E-2</v>
      </c>
      <c r="G42" s="203">
        <f>[1]MercLab!F76</f>
        <v>10.570129815644272</v>
      </c>
      <c r="H42" s="208">
        <f>[1]MercLab!G76</f>
        <v>913.78611075035997</v>
      </c>
      <c r="I42" s="216">
        <f>IF(ISNUMBER(H42/H$7*100),H42/H$7*100,0)</f>
        <v>2.3220031431950824E-2</v>
      </c>
      <c r="J42" s="216">
        <f>[1]MercLab!H76</f>
        <v>10.570129815644272</v>
      </c>
      <c r="K42" s="208">
        <f>[1]MercLab!I76</f>
        <v>913.78611075035997</v>
      </c>
      <c r="L42" s="216">
        <f>IF(ISNUMBER(K42/K$7*100),K42/K$7*100,0)</f>
        <v>2.5051453933256768E-2</v>
      </c>
      <c r="M42" s="216">
        <f>[1]MercLab!J76</f>
        <v>10.570129815644272</v>
      </c>
      <c r="N42" s="208">
        <f>[1]MercLab!K76</f>
        <v>0</v>
      </c>
      <c r="O42" s="216">
        <f>IF(ISNUMBER(N42/N$7*100),N42/N$7*100,0)</f>
        <v>0</v>
      </c>
      <c r="P42" s="216">
        <f>[1]MercLab!L76</f>
        <v>0</v>
      </c>
      <c r="Q42" s="216">
        <f t="shared" si="8"/>
        <v>0</v>
      </c>
      <c r="R42" s="216">
        <f>[1]MercLab!M76</f>
        <v>0</v>
      </c>
    </row>
    <row r="43" spans="1:18">
      <c r="A43" s="160" t="s">
        <v>99</v>
      </c>
      <c r="B43" s="202">
        <f>[1]MercLab!C77</f>
        <v>158771.30117603968</v>
      </c>
      <c r="C43" s="203">
        <f>IF(ISNUMBER(B43/B$7*100),B43/B$7*100,0)</f>
        <v>1.8526074298768977</v>
      </c>
      <c r="D43" s="203">
        <f>[1]MercLab!D77</f>
        <v>8.7236600129625153</v>
      </c>
      <c r="E43" s="202">
        <f>[1]MercLab!E77</f>
        <v>158324.26214710218</v>
      </c>
      <c r="F43" s="203">
        <f>IF(ISNUMBER(E43/E$7*100),E43/E$7*100,0)</f>
        <v>2.3459987202015022</v>
      </c>
      <c r="G43" s="203">
        <f>[1]MercLab!F77</f>
        <v>8.7236600129625153</v>
      </c>
      <c r="H43" s="208">
        <f>[1]MercLab!G77</f>
        <v>158771.30117603968</v>
      </c>
      <c r="I43" s="216">
        <f>IF(ISNUMBER(H43/H$7*100),H43/H$7*100,0)</f>
        <v>4.0345049683147858</v>
      </c>
      <c r="J43" s="216">
        <f>[1]MercLab!H77</f>
        <v>8.7236600129625153</v>
      </c>
      <c r="K43" s="208">
        <f>[1]MercLab!I77</f>
        <v>0</v>
      </c>
      <c r="L43" s="216">
        <f>IF(ISNUMBER(K43/K$7*100),K43/K$7*100,0)</f>
        <v>0</v>
      </c>
      <c r="M43" s="216">
        <f>[1]MercLab!J77</f>
        <v>0</v>
      </c>
      <c r="N43" s="208">
        <f>[1]MercLab!K77</f>
        <v>158771.30117603968</v>
      </c>
      <c r="O43" s="216">
        <f>IF(ISNUMBER(N43/N$7*100),N43/N$7*100,0)</f>
        <v>55.186727958843051</v>
      </c>
      <c r="P43" s="216">
        <f>[1]MercLab!L77</f>
        <v>8.7236600129625153</v>
      </c>
      <c r="Q43" s="216">
        <f t="shared" si="8"/>
        <v>100</v>
      </c>
      <c r="R43" s="216">
        <f>[1]MercLab!M77</f>
        <v>3.571974685431996</v>
      </c>
    </row>
    <row r="44" spans="1:18">
      <c r="A44" s="156"/>
      <c r="B44" s="159"/>
      <c r="C44" s="158"/>
      <c r="D44" s="157"/>
      <c r="E44" s="159"/>
      <c r="F44" s="158"/>
      <c r="G44" s="157"/>
      <c r="H44" s="159"/>
      <c r="I44" s="158"/>
      <c r="J44" s="157"/>
      <c r="K44" s="159"/>
      <c r="L44" s="158"/>
      <c r="M44" s="157"/>
      <c r="N44" s="159"/>
      <c r="O44" s="158"/>
      <c r="P44" s="157"/>
      <c r="Q44" s="144"/>
      <c r="R44" s="144"/>
    </row>
    <row r="45" spans="1:18">
      <c r="A45" s="2" t="str">
        <f>'C01'!A46</f>
        <v>Fuente: Instituto Nacional de Estadística (INE). L Encuesta Permanente de Hogares de Propósitos Múltiples, Junio 2015.</v>
      </c>
      <c r="F45" s="21"/>
      <c r="I45" s="21"/>
      <c r="L45" s="21"/>
    </row>
    <row r="46" spans="1:18">
      <c r="A46" s="193" t="s">
        <v>123</v>
      </c>
      <c r="B46" s="5"/>
      <c r="F46" s="21"/>
      <c r="I46" s="21"/>
      <c r="L46" s="21"/>
    </row>
    <row r="47" spans="1:18">
      <c r="A47" s="2" t="s">
        <v>78</v>
      </c>
      <c r="B47" s="5"/>
      <c r="F47" s="21"/>
      <c r="I47" s="21"/>
      <c r="L47" s="21"/>
    </row>
    <row r="48" spans="1:18">
      <c r="A48" s="2" t="s">
        <v>79</v>
      </c>
      <c r="F48" s="21"/>
      <c r="I48" s="21"/>
      <c r="L48" s="21"/>
    </row>
    <row r="49" spans="1:12">
      <c r="A49" s="2" t="s">
        <v>80</v>
      </c>
      <c r="F49" s="21"/>
      <c r="I49" s="21"/>
      <c r="L49" s="21"/>
    </row>
    <row r="50" spans="1:12">
      <c r="A50" s="2" t="s">
        <v>92</v>
      </c>
      <c r="F50" s="21"/>
      <c r="I50" s="21"/>
      <c r="L50" s="21"/>
    </row>
    <row r="51" spans="1:12">
      <c r="A51" s="2" t="s">
        <v>93</v>
      </c>
      <c r="E51" s="9"/>
      <c r="F51" s="21"/>
      <c r="G51" s="3"/>
      <c r="I51" s="21"/>
      <c r="L51" s="21"/>
    </row>
    <row r="52" spans="1:12">
      <c r="F52" s="21"/>
      <c r="I52" s="21"/>
      <c r="L52" s="21"/>
    </row>
    <row r="53" spans="1:12">
      <c r="B53" s="9"/>
      <c r="F53" s="21"/>
      <c r="I53" s="21"/>
      <c r="L53" s="21"/>
    </row>
    <row r="55" spans="1:12">
      <c r="B55" s="9"/>
    </row>
    <row r="56" spans="1:12">
      <c r="B56" s="9"/>
    </row>
  </sheetData>
  <mergeCells count="11">
    <mergeCell ref="A1:R1"/>
    <mergeCell ref="A2:R2"/>
    <mergeCell ref="A3:A5"/>
    <mergeCell ref="B3:D4"/>
    <mergeCell ref="E3:G4"/>
    <mergeCell ref="H3:P3"/>
    <mergeCell ref="Q3:Q5"/>
    <mergeCell ref="R3:R5"/>
    <mergeCell ref="H4:J4"/>
    <mergeCell ref="K4:M4"/>
    <mergeCell ref="N4:P4"/>
  </mergeCells>
  <phoneticPr fontId="0" type="noConversion"/>
  <printOptions horizontalCentered="1"/>
  <pageMargins left="1.4648818897637796" right="0.27559055118110237" top="0.31496062992125984" bottom="0.39370078740157483" header="0" footer="0.19685039370078741"/>
  <pageSetup paperSize="9" scale="90" firstPageNumber="14" orientation="landscape" useFirstPageNumber="1" r:id="rId1"/>
  <headerFooter alignWithMargins="0">
    <oddFooter>&amp;L&amp;Z&amp;F+&amp;F+&amp;A&amp;C&amp;P&amp;R&amp;D+&amp;T</oddFooter>
  </headerFooter>
  <ignoredErrors>
    <ignoredError sqref="Q10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AJ100"/>
  <sheetViews>
    <sheetView tabSelected="1" topLeftCell="A25" workbookViewId="0">
      <selection activeCell="A57" sqref="A57:A58"/>
    </sheetView>
  </sheetViews>
  <sheetFormatPr baseColWidth="10" defaultRowHeight="11.25"/>
  <cols>
    <col min="1" max="1" width="77.6640625" style="209" customWidth="1"/>
    <col min="2" max="2" width="13" style="23" customWidth="1"/>
    <col min="3" max="3" width="13" style="44" bestFit="1" customWidth="1"/>
    <col min="4" max="4" width="10.5" style="23" bestFit="1" customWidth="1"/>
    <col min="5" max="5" width="13" style="23" customWidth="1"/>
    <col min="6" max="6" width="8.83203125" style="44" customWidth="1"/>
    <col min="7" max="7" width="6.1640625" style="23" customWidth="1"/>
    <col min="8" max="8" width="10.6640625" style="23" customWidth="1"/>
    <col min="9" max="9" width="8.5" style="44" customWidth="1"/>
    <col min="10" max="10" width="5.6640625" style="23" customWidth="1"/>
    <col min="11" max="11" width="10.5" style="23" bestFit="1" customWidth="1"/>
    <col min="12" max="12" width="6.5" style="23" customWidth="1"/>
    <col min="13" max="16384" width="12" style="209"/>
  </cols>
  <sheetData>
    <row r="1" spans="1:18">
      <c r="A1" s="240" t="s">
        <v>121</v>
      </c>
      <c r="B1" s="240"/>
      <c r="C1" s="240"/>
      <c r="D1" s="240"/>
      <c r="E1" s="240"/>
      <c r="F1" s="240"/>
      <c r="G1" s="240"/>
      <c r="H1" s="240"/>
      <c r="I1" s="240"/>
      <c r="J1" s="240"/>
      <c r="K1" s="240"/>
      <c r="L1" s="240"/>
      <c r="M1" s="215"/>
      <c r="N1" s="215"/>
      <c r="O1" s="215"/>
      <c r="P1" s="215"/>
      <c r="Q1" s="215"/>
      <c r="R1" s="215"/>
    </row>
    <row r="2" spans="1:18" s="227" customFormat="1">
      <c r="A2" s="249" t="s">
        <v>77</v>
      </c>
      <c r="B2" s="249"/>
      <c r="C2" s="249"/>
      <c r="D2" s="249"/>
      <c r="E2" s="249"/>
      <c r="F2" s="249"/>
      <c r="G2" s="249"/>
      <c r="H2" s="249"/>
      <c r="I2" s="249"/>
      <c r="J2" s="249"/>
      <c r="K2" s="249"/>
      <c r="L2" s="249"/>
      <c r="M2" s="215"/>
      <c r="N2" s="215"/>
      <c r="O2" s="215"/>
      <c r="P2" s="215"/>
      <c r="Q2" s="215"/>
      <c r="R2" s="215"/>
    </row>
    <row r="3" spans="1:18">
      <c r="A3" s="229" t="s">
        <v>167</v>
      </c>
      <c r="B3" s="228"/>
      <c r="C3" s="228"/>
      <c r="D3" s="228"/>
      <c r="E3" s="228"/>
      <c r="F3" s="228"/>
      <c r="G3" s="228"/>
      <c r="H3" s="228"/>
      <c r="I3" s="228"/>
      <c r="J3" s="228"/>
      <c r="K3" s="228"/>
      <c r="L3" s="228"/>
      <c r="M3" s="214"/>
      <c r="N3" s="214"/>
      <c r="O3" s="214"/>
      <c r="P3" s="214"/>
      <c r="Q3" s="214"/>
      <c r="R3" s="214"/>
    </row>
    <row r="4" spans="1:18" ht="13.5" customHeight="1">
      <c r="A4" s="241" t="s">
        <v>38</v>
      </c>
      <c r="B4" s="250" t="s">
        <v>39</v>
      </c>
      <c r="C4" s="250"/>
      <c r="D4" s="250"/>
      <c r="E4" s="250"/>
      <c r="F4" s="250"/>
      <c r="G4" s="250"/>
      <c r="H4" s="250"/>
      <c r="I4" s="250"/>
      <c r="J4" s="250"/>
      <c r="K4" s="251" t="s">
        <v>27</v>
      </c>
      <c r="L4" s="251" t="s">
        <v>28</v>
      </c>
      <c r="M4" s="212"/>
      <c r="N4" s="212"/>
      <c r="O4" s="212"/>
      <c r="P4" s="212"/>
      <c r="Q4" s="212"/>
      <c r="R4" s="212"/>
    </row>
    <row r="5" spans="1:18" ht="15.75" customHeight="1">
      <c r="A5" s="242"/>
      <c r="B5" s="254" t="s">
        <v>0</v>
      </c>
      <c r="C5" s="254"/>
      <c r="D5" s="254"/>
      <c r="E5" s="254" t="s">
        <v>29</v>
      </c>
      <c r="F5" s="254"/>
      <c r="G5" s="254"/>
      <c r="H5" s="254" t="s">
        <v>30</v>
      </c>
      <c r="I5" s="254"/>
      <c r="J5" s="254"/>
      <c r="K5" s="252"/>
      <c r="L5" s="252"/>
    </row>
    <row r="6" spans="1:18">
      <c r="A6" s="243"/>
      <c r="B6" s="155" t="s">
        <v>6</v>
      </c>
      <c r="C6" s="154" t="s">
        <v>91</v>
      </c>
      <c r="D6" s="155" t="s">
        <v>31</v>
      </c>
      <c r="E6" s="155" t="s">
        <v>6</v>
      </c>
      <c r="F6" s="154" t="s">
        <v>91</v>
      </c>
      <c r="G6" s="155" t="s">
        <v>31</v>
      </c>
      <c r="H6" s="155" t="s">
        <v>6</v>
      </c>
      <c r="I6" s="154" t="s">
        <v>91</v>
      </c>
      <c r="J6" s="155" t="s">
        <v>31</v>
      </c>
      <c r="K6" s="253"/>
      <c r="L6" s="253"/>
    </row>
    <row r="7" spans="1:18">
      <c r="A7" s="20"/>
      <c r="B7" s="87"/>
      <c r="C7" s="87"/>
      <c r="D7" s="87"/>
      <c r="E7" s="87"/>
      <c r="F7" s="87"/>
      <c r="G7" s="87"/>
      <c r="H7" s="87"/>
      <c r="I7" s="87"/>
      <c r="J7" s="87"/>
      <c r="K7" s="87"/>
      <c r="L7" s="87"/>
    </row>
    <row r="8" spans="1:18" ht="12" customHeight="1">
      <c r="A8" s="68" t="s">
        <v>76</v>
      </c>
      <c r="B8" s="22">
        <f>SUM(B11:B34)</f>
        <v>3935335.3738051672</v>
      </c>
      <c r="C8" s="22">
        <f>'C02'!I7</f>
        <v>99.999999999981299</v>
      </c>
      <c r="D8" s="67">
        <f>'C02'!J7</f>
        <v>7.6757380973076099</v>
      </c>
      <c r="E8" s="22">
        <f>SUM(E11:E34)</f>
        <v>3647637.0321052452</v>
      </c>
      <c r="F8" s="22">
        <f>'C02'!L7</f>
        <v>99.999999999983942</v>
      </c>
      <c r="G8" s="67">
        <f>'C02'!M7</f>
        <v>7.552405749640636</v>
      </c>
      <c r="H8" s="22">
        <f>SUM(H11:H34)</f>
        <v>287698.34169992502</v>
      </c>
      <c r="I8" s="22">
        <f>'C02'!O7</f>
        <v>100.00000000000074</v>
      </c>
      <c r="J8" s="67">
        <f>'C02'!P7</f>
        <v>9.1454203634263731</v>
      </c>
      <c r="K8" s="67">
        <f>'C02'!Q7</f>
        <v>7.3106435506080798</v>
      </c>
      <c r="L8" s="67">
        <f>'C02'!R7</f>
        <v>2.9382173141340875</v>
      </c>
      <c r="M8" s="22"/>
    </row>
    <row r="9" spans="1:18" ht="12" customHeight="1">
      <c r="A9" s="212"/>
      <c r="B9" s="219"/>
      <c r="C9" s="220"/>
      <c r="D9" s="220"/>
      <c r="E9" s="219"/>
      <c r="F9" s="220"/>
      <c r="G9" s="220"/>
      <c r="H9" s="219"/>
      <c r="I9" s="220"/>
      <c r="J9" s="220"/>
      <c r="K9" s="220"/>
      <c r="L9" s="220"/>
      <c r="M9" s="23"/>
    </row>
    <row r="10" spans="1:18">
      <c r="A10" s="65" t="s">
        <v>130</v>
      </c>
      <c r="B10" s="22"/>
      <c r="C10" s="67"/>
      <c r="D10" s="67"/>
      <c r="E10" s="22"/>
      <c r="F10" s="67"/>
      <c r="G10" s="67"/>
      <c r="H10" s="22"/>
      <c r="I10" s="67"/>
      <c r="J10" s="67"/>
      <c r="K10" s="88"/>
      <c r="L10" s="67"/>
      <c r="M10" s="9"/>
    </row>
    <row r="11" spans="1:18">
      <c r="A11" s="101" t="s">
        <v>132</v>
      </c>
      <c r="B11" s="219">
        <f>[1]MercLab!G79</f>
        <v>1100711.7826098914</v>
      </c>
      <c r="C11" s="220">
        <f>IF(ISNUMBER(B11/B$8*100),B11/B$8*100,0)</f>
        <v>27.969961338913475</v>
      </c>
      <c r="D11" s="220">
        <f>[1]MercLab!H79</f>
        <v>5.3203901155577693</v>
      </c>
      <c r="E11" s="219">
        <f>[1]MercLab!I79</f>
        <v>1092253.2648610433</v>
      </c>
      <c r="F11" s="220">
        <f>IF(ISNUMBER(E11/E$8*100),E11/E$8*100,0)</f>
        <v>29.944132468428357</v>
      </c>
      <c r="G11" s="220">
        <f>[1]MercLab!J79</f>
        <v>5.2942366208653118</v>
      </c>
      <c r="H11" s="219">
        <f>[1]MercLab!K79</f>
        <v>8458.5177488488407</v>
      </c>
      <c r="I11" s="220">
        <f>IF(ISNUMBER(H11/H$8*100),H11/H$8*100,0)</f>
        <v>2.9400648258415196</v>
      </c>
      <c r="J11" s="220">
        <f>[1]MercLab!L79</f>
        <v>9.0057361286526216</v>
      </c>
      <c r="K11" s="220">
        <f t="shared" ref="K11:K37" si="0">IF(ISNUMBER(H11/B11*100),H11/B11*100,0)</f>
        <v>0.76845890836136033</v>
      </c>
      <c r="L11" s="220">
        <f>[1]MercLab!M79</f>
        <v>1.838617139731249</v>
      </c>
      <c r="M11" s="9"/>
    </row>
    <row r="12" spans="1:18">
      <c r="A12" s="101" t="s">
        <v>133</v>
      </c>
      <c r="B12" s="219">
        <f>[1]MercLab!G80</f>
        <v>9739.1345172010406</v>
      </c>
      <c r="C12" s="220">
        <f t="shared" ref="C12:C21" si="1">IF(ISNUMBER(B12/B$8*100),B12/B$8*100,0)</f>
        <v>0.24747914960508299</v>
      </c>
      <c r="D12" s="220">
        <f>[1]MercLab!H80</f>
        <v>5.2981508136271422</v>
      </c>
      <c r="E12" s="219">
        <f>[1]MercLab!I80</f>
        <v>8944.7776836899193</v>
      </c>
      <c r="F12" s="220">
        <f t="shared" ref="F12:F21" si="2">IF(ISNUMBER(E12/E$8*100),E12/E$8*100,0)</f>
        <v>0.24522115564024233</v>
      </c>
      <c r="G12" s="220">
        <f>[1]MercLab!J80</f>
        <v>5.0555206533545327</v>
      </c>
      <c r="H12" s="219">
        <f>[1]MercLab!K80</f>
        <v>794.35683351111993</v>
      </c>
      <c r="I12" s="220">
        <f t="shared" ref="I12:I21" si="3">IF(ISNUMBER(H12/H$8*100),H12/H$8*100,0)</f>
        <v>0.27610754682056859</v>
      </c>
      <c r="J12" s="220">
        <f>[1]MercLab!L80</f>
        <v>7.4978517454270808</v>
      </c>
      <c r="K12" s="220">
        <f t="shared" si="0"/>
        <v>8.1563390679956704</v>
      </c>
      <c r="L12" s="220">
        <f>[1]MercLab!M80</f>
        <v>0.78138426591080745</v>
      </c>
      <c r="M12" s="9"/>
    </row>
    <row r="13" spans="1:18">
      <c r="A13" s="101" t="s">
        <v>72</v>
      </c>
      <c r="B13" s="219">
        <f>[1]MercLab!G81</f>
        <v>561565.421172578</v>
      </c>
      <c r="C13" s="220">
        <f t="shared" si="1"/>
        <v>14.269823733716178</v>
      </c>
      <c r="D13" s="220">
        <f>[1]MercLab!H81</f>
        <v>7.7592428631065307</v>
      </c>
      <c r="E13" s="219">
        <f>[1]MercLab!I81</f>
        <v>541005.32532226318</v>
      </c>
      <c r="F13" s="220">
        <f t="shared" si="2"/>
        <v>14.831665556647236</v>
      </c>
      <c r="G13" s="220">
        <f>[1]MercLab!J81</f>
        <v>7.7055481865553137</v>
      </c>
      <c r="H13" s="219">
        <f>[1]MercLab!K81</f>
        <v>20560.095850315178</v>
      </c>
      <c r="I13" s="220">
        <f t="shared" si="3"/>
        <v>7.1464074936378186</v>
      </c>
      <c r="J13" s="220">
        <f>[1]MercLab!L81</f>
        <v>9.1040353988666176</v>
      </c>
      <c r="K13" s="220">
        <f t="shared" si="0"/>
        <v>3.6612111563750882</v>
      </c>
      <c r="L13" s="220">
        <f>[1]MercLab!M81</f>
        <v>2.6812926076535804</v>
      </c>
      <c r="M13" s="9"/>
    </row>
    <row r="14" spans="1:18">
      <c r="A14" s="101" t="s">
        <v>134</v>
      </c>
      <c r="B14" s="219">
        <f>[1]MercLab!G82</f>
        <v>13077.147737772861</v>
      </c>
      <c r="C14" s="220">
        <f t="shared" si="1"/>
        <v>0.33230071888709861</v>
      </c>
      <c r="D14" s="220">
        <f>[1]MercLab!H82</f>
        <v>10.964691800104809</v>
      </c>
      <c r="E14" s="219">
        <f>[1]MercLab!I82</f>
        <v>12009.410777611021</v>
      </c>
      <c r="F14" s="220">
        <f t="shared" si="2"/>
        <v>0.32923809775776269</v>
      </c>
      <c r="G14" s="220">
        <f>[1]MercLab!J82</f>
        <v>10.847683264084301</v>
      </c>
      <c r="H14" s="219">
        <f>[1]MercLab!K82</f>
        <v>1067.73696016184</v>
      </c>
      <c r="I14" s="220">
        <f t="shared" si="3"/>
        <v>0.37113073153390314</v>
      </c>
      <c r="J14" s="220">
        <f>[1]MercLab!L82</f>
        <v>12.231889116372024</v>
      </c>
      <c r="K14" s="220">
        <f t="shared" si="0"/>
        <v>8.1649070697406056</v>
      </c>
      <c r="L14" s="220">
        <f>[1]MercLab!M82</f>
        <v>6</v>
      </c>
      <c r="M14" s="9"/>
    </row>
    <row r="15" spans="1:18" ht="22.5">
      <c r="A15" s="211" t="s">
        <v>135</v>
      </c>
      <c r="B15" s="219">
        <f>[1]MercLab!G83</f>
        <v>21676.780084761784</v>
      </c>
      <c r="C15" s="220">
        <f t="shared" si="1"/>
        <v>0.55082421257027459</v>
      </c>
      <c r="D15" s="220">
        <f>[1]MercLab!H83</f>
        <v>6.6943222100603537</v>
      </c>
      <c r="E15" s="219">
        <f>[1]MercLab!I83</f>
        <v>20693.595103331583</v>
      </c>
      <c r="F15" s="220">
        <f t="shared" si="2"/>
        <v>0.56731508429138322</v>
      </c>
      <c r="G15" s="220">
        <f>[1]MercLab!J83</f>
        <v>6.5039435733012319</v>
      </c>
      <c r="H15" s="219">
        <f>[1]MercLab!K83</f>
        <v>983.18498143019997</v>
      </c>
      <c r="I15" s="220">
        <f t="shared" si="3"/>
        <v>0.34174162270830227</v>
      </c>
      <c r="J15" s="220">
        <f>[1]MercLab!L83</f>
        <v>10.130638373049557</v>
      </c>
      <c r="K15" s="220">
        <f t="shared" si="0"/>
        <v>4.5356597132309036</v>
      </c>
      <c r="L15" s="220">
        <f>[1]MercLab!M83</f>
        <v>1.6234477242658145</v>
      </c>
      <c r="M15" s="9"/>
    </row>
    <row r="16" spans="1:18">
      <c r="A16" s="101" t="s">
        <v>136</v>
      </c>
      <c r="B16" s="219">
        <f>[1]MercLab!G84</f>
        <v>217886.18234137344</v>
      </c>
      <c r="C16" s="220">
        <f t="shared" si="1"/>
        <v>5.5366610884473166</v>
      </c>
      <c r="D16" s="220">
        <f>[1]MercLab!H84</f>
        <v>6.6498208958004144</v>
      </c>
      <c r="E16" s="219">
        <f>[1]MercLab!I84</f>
        <v>203284.56439913818</v>
      </c>
      <c r="F16" s="220">
        <f t="shared" si="2"/>
        <v>5.573048047541393</v>
      </c>
      <c r="G16" s="220">
        <f>[1]MercLab!J84</f>
        <v>6.6574617106638128</v>
      </c>
      <c r="H16" s="219">
        <f>[1]MercLab!K84</f>
        <v>14601.61794223546</v>
      </c>
      <c r="I16" s="220">
        <f t="shared" si="3"/>
        <v>5.0753222475871036</v>
      </c>
      <c r="J16" s="220">
        <f>[1]MercLab!L84</f>
        <v>6.5463040199574509</v>
      </c>
      <c r="K16" s="220">
        <f t="shared" si="0"/>
        <v>6.7014887246766106</v>
      </c>
      <c r="L16" s="220">
        <f>[1]MercLab!M84</f>
        <v>2.4808632715170869</v>
      </c>
      <c r="M16" s="9"/>
    </row>
    <row r="17" spans="1:13" ht="15" customHeight="1">
      <c r="A17" s="211" t="s">
        <v>137</v>
      </c>
      <c r="B17" s="219">
        <f>[1]MercLab!G85</f>
        <v>726271.83774476405</v>
      </c>
      <c r="C17" s="220">
        <f t="shared" si="1"/>
        <v>18.455144702000709</v>
      </c>
      <c r="D17" s="220">
        <f>[1]MercLab!H85</f>
        <v>7.9713487708309767</v>
      </c>
      <c r="E17" s="219">
        <f>[1]MercLab!I85</f>
        <v>700131.04992899974</v>
      </c>
      <c r="F17" s="220">
        <f t="shared" si="2"/>
        <v>19.194098638836245</v>
      </c>
      <c r="G17" s="220">
        <f>[1]MercLab!J85</f>
        <v>7.8910047251477238</v>
      </c>
      <c r="H17" s="219">
        <f>[1]MercLab!K85</f>
        <v>26140.787815764485</v>
      </c>
      <c r="I17" s="220">
        <f t="shared" si="3"/>
        <v>9.0861795244651908</v>
      </c>
      <c r="J17" s="220">
        <f>[1]MercLab!L85</f>
        <v>10.034038433086449</v>
      </c>
      <c r="K17" s="220">
        <f t="shared" si="0"/>
        <v>3.5993117806877186</v>
      </c>
      <c r="L17" s="220">
        <f>[1]MercLab!M85</f>
        <v>3.1109288218579891</v>
      </c>
      <c r="M17" s="9"/>
    </row>
    <row r="18" spans="1:13">
      <c r="A18" s="101" t="s">
        <v>138</v>
      </c>
      <c r="B18" s="219">
        <f>[1]MercLab!G86</f>
        <v>110275.3077447258</v>
      </c>
      <c r="C18" s="220">
        <f t="shared" si="1"/>
        <v>2.802183226333212</v>
      </c>
      <c r="D18" s="220">
        <f>[1]MercLab!H86</f>
        <v>7.4699400193073417</v>
      </c>
      <c r="E18" s="219">
        <f>[1]MercLab!I86</f>
        <v>104782.1897908901</v>
      </c>
      <c r="F18" s="220">
        <f t="shared" si="2"/>
        <v>2.8726046168693142</v>
      </c>
      <c r="G18" s="220">
        <f>[1]MercLab!J86</f>
        <v>7.2755395835564887</v>
      </c>
      <c r="H18" s="219">
        <f>[1]MercLab!K86</f>
        <v>5493.1179538356801</v>
      </c>
      <c r="I18" s="220">
        <f t="shared" si="3"/>
        <v>1.9093325047959815</v>
      </c>
      <c r="J18" s="220">
        <f>[1]MercLab!L86</f>
        <v>11.20390661267362</v>
      </c>
      <c r="K18" s="220">
        <f t="shared" si="0"/>
        <v>4.981276467213851</v>
      </c>
      <c r="L18" s="220">
        <f>[1]MercLab!M86</f>
        <v>4.9500723643257514</v>
      </c>
    </row>
    <row r="19" spans="1:13">
      <c r="A19" s="101" t="s">
        <v>139</v>
      </c>
      <c r="B19" s="219">
        <f>[1]MercLab!G87</f>
        <v>170537.80191815845</v>
      </c>
      <c r="C19" s="220">
        <f t="shared" si="1"/>
        <v>4.3335011052250296</v>
      </c>
      <c r="D19" s="220">
        <f>[1]MercLab!H87</f>
        <v>7.8592303373006631</v>
      </c>
      <c r="E19" s="219">
        <f>[1]MercLab!I87</f>
        <v>164424.18009109722</v>
      </c>
      <c r="F19" s="220">
        <f t="shared" si="2"/>
        <v>4.507690283980895</v>
      </c>
      <c r="G19" s="220">
        <f>[1]MercLab!J87</f>
        <v>7.8348580956641811</v>
      </c>
      <c r="H19" s="219">
        <f>[1]MercLab!K87</f>
        <v>6113.6218270612408</v>
      </c>
      <c r="I19" s="220">
        <f t="shared" si="3"/>
        <v>2.1250111456804532</v>
      </c>
      <c r="J19" s="220">
        <f>[1]MercLab!L87</f>
        <v>8.4840803370569269</v>
      </c>
      <c r="K19" s="220">
        <f t="shared" si="0"/>
        <v>3.5849071339591818</v>
      </c>
      <c r="L19" s="220">
        <f>[1]MercLab!M87</f>
        <v>3.7852963162711148</v>
      </c>
    </row>
    <row r="20" spans="1:13">
      <c r="A20" s="101" t="s">
        <v>140</v>
      </c>
      <c r="B20" s="219">
        <f>[1]MercLab!G88</f>
        <v>25151.420191202542</v>
      </c>
      <c r="C20" s="220">
        <f t="shared" si="1"/>
        <v>0.6391175796253179</v>
      </c>
      <c r="D20" s="220">
        <f>[1]MercLab!H88</f>
        <v>12.763524597289914</v>
      </c>
      <c r="E20" s="219">
        <f>[1]MercLab!I88</f>
        <v>21745.057533878637</v>
      </c>
      <c r="F20" s="220">
        <f t="shared" si="2"/>
        <v>0.59614093569305637</v>
      </c>
      <c r="G20" s="220">
        <f>[1]MercLab!J88</f>
        <v>12.718912734886134</v>
      </c>
      <c r="H20" s="219">
        <f>[1]MercLab!K88</f>
        <v>3406.3626573238998</v>
      </c>
      <c r="I20" s="220">
        <f t="shared" si="3"/>
        <v>1.1840049675631439</v>
      </c>
      <c r="J20" s="220">
        <f>[1]MercLab!L88</f>
        <v>13.045710084840968</v>
      </c>
      <c r="K20" s="220">
        <f t="shared" si="0"/>
        <v>13.543420735006354</v>
      </c>
      <c r="L20" s="220">
        <f>[1]MercLab!M88</f>
        <v>5.9668477594259333</v>
      </c>
    </row>
    <row r="21" spans="1:13">
      <c r="A21" s="101" t="s">
        <v>141</v>
      </c>
      <c r="B21" s="219">
        <f>[1]MercLab!G89</f>
        <v>49121.806723886235</v>
      </c>
      <c r="C21" s="220">
        <f t="shared" si="1"/>
        <v>1.2482241551979654</v>
      </c>
      <c r="D21" s="220">
        <f>[1]MercLab!H89</f>
        <v>13.03005169065397</v>
      </c>
      <c r="E21" s="219">
        <f>[1]MercLab!I89</f>
        <v>45810.362534741864</v>
      </c>
      <c r="F21" s="220">
        <f t="shared" si="2"/>
        <v>1.2558914752628845</v>
      </c>
      <c r="G21" s="220">
        <f>[1]MercLab!J89</f>
        <v>12.95855643730121</v>
      </c>
      <c r="H21" s="219">
        <f>[1]MercLab!K89</f>
        <v>3311.4441891443803</v>
      </c>
      <c r="I21" s="220">
        <f t="shared" si="3"/>
        <v>1.1510126091023081</v>
      </c>
      <c r="J21" s="220">
        <f>[1]MercLab!L89</f>
        <v>13.999822468397724</v>
      </c>
      <c r="K21" s="220">
        <f t="shared" si="0"/>
        <v>6.7412915159208495</v>
      </c>
      <c r="L21" s="220">
        <f>[1]MercLab!M89</f>
        <v>3.1268308067329</v>
      </c>
    </row>
    <row r="22" spans="1:13">
      <c r="A22" s="101" t="s">
        <v>142</v>
      </c>
      <c r="B22" s="219">
        <f>[1]MercLab!G90</f>
        <v>5924.7061307019203</v>
      </c>
      <c r="C22" s="220">
        <f t="shared" ref="C22:C32" si="4">IF(ISNUMBER(B22/B$8*100),B22/B$8*100,0)</f>
        <v>0.15055149226006587</v>
      </c>
      <c r="D22" s="220">
        <f>[1]MercLab!H90</f>
        <v>11.105284960598601</v>
      </c>
      <c r="E22" s="219">
        <f>[1]MercLab!I90</f>
        <v>5924.7061307019203</v>
      </c>
      <c r="F22" s="220">
        <f t="shared" ref="F22:F32" si="5">IF(ISNUMBER(E22/E$8*100),E22/E$8*100,0)</f>
        <v>0.16242586854324312</v>
      </c>
      <c r="G22" s="220">
        <f>[1]MercLab!J90</f>
        <v>11.105284960598601</v>
      </c>
      <c r="H22" s="219">
        <f>[1]MercLab!K90</f>
        <v>0</v>
      </c>
      <c r="I22" s="220">
        <f t="shared" ref="I22:I32" si="6">IF(ISNUMBER(H22/H$8*100),H22/H$8*100,0)</f>
        <v>0</v>
      </c>
      <c r="J22" s="220">
        <f>[1]MercLab!L90</f>
        <v>0</v>
      </c>
      <c r="K22" s="220">
        <f t="shared" ref="K22:K32" si="7">IF(ISNUMBER(H22/B22*100),H22/B22*100,0)</f>
        <v>0</v>
      </c>
      <c r="L22" s="220">
        <f>[1]MercLab!M90</f>
        <v>0</v>
      </c>
    </row>
    <row r="23" spans="1:13">
      <c r="A23" s="101" t="s">
        <v>143</v>
      </c>
      <c r="B23" s="219">
        <f>[1]MercLab!G91</f>
        <v>40689.69514080698</v>
      </c>
      <c r="C23" s="220">
        <f t="shared" si="4"/>
        <v>1.0339574972860108</v>
      </c>
      <c r="D23" s="220">
        <f>[1]MercLab!H91</f>
        <v>13.313812676882106</v>
      </c>
      <c r="E23" s="219">
        <f>[1]MercLab!I91</f>
        <v>37689.17255599334</v>
      </c>
      <c r="F23" s="220">
        <f t="shared" si="5"/>
        <v>1.0332489834998992</v>
      </c>
      <c r="G23" s="220">
        <f>[1]MercLab!J91</f>
        <v>13.330029400672434</v>
      </c>
      <c r="H23" s="219">
        <f>[1]MercLab!K91</f>
        <v>3000.5225848136397</v>
      </c>
      <c r="I23" s="220">
        <f t="shared" si="6"/>
        <v>1.0429405213406628</v>
      </c>
      <c r="J23" s="220">
        <f>[1]MercLab!L91</f>
        <v>13.110116525978265</v>
      </c>
      <c r="K23" s="220">
        <f t="shared" si="7"/>
        <v>7.3741584310973813</v>
      </c>
      <c r="L23" s="220">
        <f>[1]MercLab!M91</f>
        <v>3.7334004037097683</v>
      </c>
    </row>
    <row r="24" spans="1:13">
      <c r="A24" s="101" t="s">
        <v>144</v>
      </c>
      <c r="B24" s="219">
        <f>[1]MercLab!G92</f>
        <v>77740.012487422224</v>
      </c>
      <c r="C24" s="220">
        <f t="shared" si="4"/>
        <v>1.9754355119231835</v>
      </c>
      <c r="D24" s="220">
        <f>[1]MercLab!H92</f>
        <v>8.4957435805462591</v>
      </c>
      <c r="E24" s="219">
        <f>[1]MercLab!I92</f>
        <v>73067.084217266703</v>
      </c>
      <c r="F24" s="220">
        <f t="shared" si="5"/>
        <v>2.0031347300774551</v>
      </c>
      <c r="G24" s="220">
        <f>[1]MercLab!J92</f>
        <v>8.5085214180615605</v>
      </c>
      <c r="H24" s="219">
        <f>[1]MercLab!K92</f>
        <v>4672.9282701555194</v>
      </c>
      <c r="I24" s="220">
        <f t="shared" si="6"/>
        <v>1.6242458133559474</v>
      </c>
      <c r="J24" s="220">
        <f>[1]MercLab!L92</f>
        <v>8.3063364955683721</v>
      </c>
      <c r="K24" s="220">
        <f t="shared" si="7"/>
        <v>6.0109692816315992</v>
      </c>
      <c r="L24" s="220">
        <f>[1]MercLab!M92</f>
        <v>2.4100525022634618</v>
      </c>
    </row>
    <row r="25" spans="1:13">
      <c r="A25" s="231" t="s">
        <v>145</v>
      </c>
      <c r="B25" s="219">
        <f>[1]MercLab!G93</f>
        <v>98150.618457679317</v>
      </c>
      <c r="C25" s="220">
        <f t="shared" si="4"/>
        <v>2.4940852337770441</v>
      </c>
      <c r="D25" s="220">
        <f>[1]MercLab!H93</f>
        <v>11.060588093948708</v>
      </c>
      <c r="E25" s="219">
        <f>[1]MercLab!I93</f>
        <v>93573.789791797783</v>
      </c>
      <c r="F25" s="220">
        <f t="shared" si="5"/>
        <v>2.5653262363605123</v>
      </c>
      <c r="G25" s="220">
        <f>[1]MercLab!J93</f>
        <v>11.067137292954849</v>
      </c>
      <c r="H25" s="219">
        <f>[1]MercLab!K93</f>
        <v>4576.8286658815005</v>
      </c>
      <c r="I25" s="220">
        <f t="shared" si="6"/>
        <v>1.5908429081788806</v>
      </c>
      <c r="J25" s="220">
        <f>[1]MercLab!L93</f>
        <v>10.933663071847022</v>
      </c>
      <c r="K25" s="220">
        <f t="shared" si="7"/>
        <v>4.6630665581133774</v>
      </c>
      <c r="L25" s="220">
        <f>[1]MercLab!M93</f>
        <v>3.6163553267492174</v>
      </c>
    </row>
    <row r="26" spans="1:13">
      <c r="A26" s="101" t="s">
        <v>146</v>
      </c>
      <c r="B26" s="219">
        <f>[1]MercLab!G94</f>
        <v>131564.77811025985</v>
      </c>
      <c r="C26" s="220">
        <f t="shared" si="4"/>
        <v>3.343165591069988</v>
      </c>
      <c r="D26" s="220">
        <f>[1]MercLab!H94</f>
        <v>13.988095397498594</v>
      </c>
      <c r="E26" s="219">
        <f>[1]MercLab!I94</f>
        <v>125822.27170030572</v>
      </c>
      <c r="F26" s="220">
        <f t="shared" si="5"/>
        <v>3.4494186398718241</v>
      </c>
      <c r="G26" s="220">
        <f>[1]MercLab!J94</f>
        <v>13.968877420385947</v>
      </c>
      <c r="H26" s="219">
        <f>[1]MercLab!K94</f>
        <v>5742.5064099541205</v>
      </c>
      <c r="I26" s="220">
        <f t="shared" si="6"/>
        <v>1.9960165136939396</v>
      </c>
      <c r="J26" s="220">
        <f>[1]MercLab!L94</f>
        <v>14.404437472090398</v>
      </c>
      <c r="K26" s="220">
        <f t="shared" si="7"/>
        <v>4.3647748982949874</v>
      </c>
      <c r="L26" s="220">
        <f>[1]MercLab!M94</f>
        <v>3.0829756012047254</v>
      </c>
    </row>
    <row r="27" spans="1:13">
      <c r="A27" s="231" t="s">
        <v>147</v>
      </c>
      <c r="B27" s="219">
        <f>[1]MercLab!G95</f>
        <v>63524.315807424689</v>
      </c>
      <c r="C27" s="220">
        <f t="shared" si="4"/>
        <v>1.6142033593950482</v>
      </c>
      <c r="D27" s="220">
        <f>[1]MercLab!H95</f>
        <v>11.349243613851856</v>
      </c>
      <c r="E27" s="219">
        <f>[1]MercLab!I95</f>
        <v>61024.30166329653</v>
      </c>
      <c r="F27" s="220">
        <f t="shared" si="5"/>
        <v>1.6729817447893429</v>
      </c>
      <c r="G27" s="220">
        <f>[1]MercLab!J95</f>
        <v>11.453752607722262</v>
      </c>
      <c r="H27" s="219">
        <f>[1]MercLab!K95</f>
        <v>2500.0141441281598</v>
      </c>
      <c r="I27" s="220">
        <f t="shared" si="6"/>
        <v>0.86897064799063861</v>
      </c>
      <c r="J27" s="220">
        <f>[1]MercLab!L95</f>
        <v>8.837250041676187</v>
      </c>
      <c r="K27" s="220">
        <f t="shared" si="7"/>
        <v>3.9355231337036445</v>
      </c>
      <c r="L27" s="220">
        <f>[1]MercLab!M95</f>
        <v>2.0424997009440946</v>
      </c>
    </row>
    <row r="28" spans="1:13">
      <c r="A28" s="231" t="s">
        <v>148</v>
      </c>
      <c r="B28" s="219">
        <f>[1]MercLab!G96</f>
        <v>24361.165518881964</v>
      </c>
      <c r="C28" s="220">
        <f t="shared" si="4"/>
        <v>0.61903658023754626</v>
      </c>
      <c r="D28" s="220">
        <f>[1]MercLab!H96</f>
        <v>9.3876952245542089</v>
      </c>
      <c r="E28" s="219">
        <f>[1]MercLab!I96</f>
        <v>21543.982836598858</v>
      </c>
      <c r="F28" s="220">
        <f t="shared" si="5"/>
        <v>0.59062847117123063</v>
      </c>
      <c r="G28" s="220">
        <f>[1]MercLab!J96</f>
        <v>8.9745839349283134</v>
      </c>
      <c r="H28" s="219">
        <f>[1]MercLab!K96</f>
        <v>2817.1826822831199</v>
      </c>
      <c r="I28" s="220">
        <f t="shared" si="6"/>
        <v>0.97921408432082524</v>
      </c>
      <c r="J28" s="220">
        <f>[1]MercLab!L96</f>
        <v>12.364826781484508</v>
      </c>
      <c r="K28" s="220">
        <f t="shared" si="7"/>
        <v>11.564236038294494</v>
      </c>
      <c r="L28" s="220">
        <f>[1]MercLab!M96</f>
        <v>1.9167893222761487</v>
      </c>
    </row>
    <row r="29" spans="1:13">
      <c r="A29" s="231" t="s">
        <v>149</v>
      </c>
      <c r="B29" s="219">
        <f>[1]MercLab!G97</f>
        <v>191554.26657947834</v>
      </c>
      <c r="C29" s="220">
        <f t="shared" si="4"/>
        <v>4.8675461780087135</v>
      </c>
      <c r="D29" s="220">
        <f>[1]MercLab!H97</f>
        <v>7.176608352980189</v>
      </c>
      <c r="E29" s="219">
        <f>[1]MercLab!I97</f>
        <v>184416.73585388786</v>
      </c>
      <c r="F29" s="220">
        <f t="shared" si="5"/>
        <v>5.0557863688386551</v>
      </c>
      <c r="G29" s="220">
        <f>[1]MercLab!J97</f>
        <v>7.1297283941731866</v>
      </c>
      <c r="H29" s="219">
        <f>[1]MercLab!K97</f>
        <v>7137.5307255906419</v>
      </c>
      <c r="I29" s="220">
        <f t="shared" si="6"/>
        <v>2.4809078437564391</v>
      </c>
      <c r="J29" s="220">
        <f>[1]MercLab!L97</f>
        <v>8.2754411734735651</v>
      </c>
      <c r="K29" s="220">
        <f t="shared" si="7"/>
        <v>3.7261141988863966</v>
      </c>
      <c r="L29" s="220">
        <f>[1]MercLab!M97</f>
        <v>2.239495311302647</v>
      </c>
    </row>
    <row r="30" spans="1:13" ht="22.5">
      <c r="A30" s="210" t="s">
        <v>163</v>
      </c>
      <c r="B30" s="219">
        <f>[1]MercLab!G98</f>
        <v>133091.12347049423</v>
      </c>
      <c r="C30" s="220">
        <f t="shared" si="4"/>
        <v>3.3819512399474441</v>
      </c>
      <c r="D30" s="220">
        <f>[1]MercLab!H98</f>
        <v>6.5250069178213028</v>
      </c>
      <c r="E30" s="219">
        <f>[1]MercLab!I98</f>
        <v>125542.44118904795</v>
      </c>
      <c r="F30" s="220">
        <f t="shared" si="5"/>
        <v>3.4417470840455509</v>
      </c>
      <c r="G30" s="220">
        <f>[1]MercLab!J98</f>
        <v>6.4388385648446667</v>
      </c>
      <c r="H30" s="219">
        <f>[1]MercLab!K98</f>
        <v>7548.6822814462803</v>
      </c>
      <c r="I30" s="220">
        <f t="shared" si="6"/>
        <v>2.6238184887835412</v>
      </c>
      <c r="J30" s="220">
        <f>[1]MercLab!L98</f>
        <v>7.8616563493252301</v>
      </c>
      <c r="K30" s="220">
        <f t="shared" si="7"/>
        <v>5.6718149825520054</v>
      </c>
      <c r="L30" s="220">
        <f>[1]MercLab!M98</f>
        <v>1.3764754819272818</v>
      </c>
    </row>
    <row r="31" spans="1:13">
      <c r="A31" s="101" t="s">
        <v>150</v>
      </c>
      <c r="B31" s="219">
        <f>[1]MercLab!G99</f>
        <v>2043.5282022087597</v>
      </c>
      <c r="C31" s="220">
        <f t="shared" si="4"/>
        <v>5.1927675994557616E-2</v>
      </c>
      <c r="D31" s="220">
        <f>[1]MercLab!H99</f>
        <v>18.489704069462725</v>
      </c>
      <c r="E31" s="219">
        <f>[1]MercLab!I99</f>
        <v>2043.5282022087597</v>
      </c>
      <c r="F31" s="220">
        <f t="shared" si="5"/>
        <v>5.6023342899041984E-2</v>
      </c>
      <c r="G31" s="220">
        <f>[1]MercLab!J99</f>
        <v>18.489704069462725</v>
      </c>
      <c r="H31" s="219">
        <f>[1]MercLab!K99</f>
        <v>0</v>
      </c>
      <c r="I31" s="220">
        <f t="shared" si="6"/>
        <v>0</v>
      </c>
      <c r="J31" s="220">
        <f>[1]MercLab!L99</f>
        <v>0</v>
      </c>
      <c r="K31" s="220">
        <f t="shared" si="7"/>
        <v>0</v>
      </c>
      <c r="L31" s="220">
        <f>[1]MercLab!M99</f>
        <v>0</v>
      </c>
    </row>
    <row r="32" spans="1:13">
      <c r="A32" s="101" t="s">
        <v>151</v>
      </c>
      <c r="B32" s="219">
        <f>[1]MercLab!G100</f>
        <v>991.45382670431991</v>
      </c>
      <c r="C32" s="220">
        <f t="shared" si="4"/>
        <v>2.5193629831494136E-2</v>
      </c>
      <c r="D32" s="220">
        <f>[1]MercLab!H100</f>
        <v>8.7053546028876632</v>
      </c>
      <c r="E32" s="219">
        <f>[1]MercLab!I100</f>
        <v>991.45382670431991</v>
      </c>
      <c r="F32" s="220">
        <f t="shared" si="5"/>
        <v>2.7180715021200976E-2</v>
      </c>
      <c r="G32" s="220">
        <f>[1]MercLab!J100</f>
        <v>8.7053546028876632</v>
      </c>
      <c r="H32" s="219">
        <f>[1]MercLab!K100</f>
        <v>0</v>
      </c>
      <c r="I32" s="220">
        <f t="shared" si="6"/>
        <v>0</v>
      </c>
      <c r="J32" s="220">
        <f>[1]MercLab!L100</f>
        <v>0</v>
      </c>
      <c r="K32" s="220">
        <f t="shared" si="7"/>
        <v>0</v>
      </c>
      <c r="L32" s="220">
        <f>[1]MercLab!M100</f>
        <v>0</v>
      </c>
    </row>
    <row r="33" spans="1:12">
      <c r="A33" s="101" t="s">
        <v>99</v>
      </c>
      <c r="B33" s="219">
        <f>[1]MercLab!G101</f>
        <v>158771.30117603968</v>
      </c>
      <c r="C33" s="220">
        <f t="shared" ref="C33:C34" si="8">IF(ISNUMBER(B33/B$8*100),B33/B$8*100,0)</f>
        <v>4.0345049683153178</v>
      </c>
      <c r="D33" s="220">
        <f>[1]MercLab!H101</f>
        <v>8.7236600129625153</v>
      </c>
      <c r="E33" s="219">
        <f>[1]MercLab!I101</f>
        <v>0</v>
      </c>
      <c r="F33" s="220">
        <f t="shared" ref="F33:F34" si="9">IF(ISNUMBER(E33/E$8*100),E33/E$8*100,0)</f>
        <v>0</v>
      </c>
      <c r="G33" s="220">
        <f>[1]MercLab!J101</f>
        <v>0</v>
      </c>
      <c r="H33" s="219">
        <f>[1]MercLab!K101</f>
        <v>158771.30117603968</v>
      </c>
      <c r="I33" s="220">
        <f t="shared" ref="I33:I34" si="10">IF(ISNUMBER(H33/H$8*100),H33/H$8*100,0)</f>
        <v>55.186727958842816</v>
      </c>
      <c r="J33" s="220">
        <f>[1]MercLab!L101</f>
        <v>8.7236600129625153</v>
      </c>
      <c r="K33" s="220">
        <f t="shared" ref="K33:K34" si="11">IF(ISNUMBER(H33/B33*100),H33/B33*100,0)</f>
        <v>100</v>
      </c>
      <c r="L33" s="220">
        <f>[1]MercLab!M101</f>
        <v>3.571974685431996</v>
      </c>
    </row>
    <row r="34" spans="1:12">
      <c r="A34" s="101" t="s">
        <v>152</v>
      </c>
      <c r="B34" s="219">
        <f>[1]MercLab!G102</f>
        <v>913.78611075035997</v>
      </c>
      <c r="C34" s="220">
        <f t="shared" si="8"/>
        <v>2.3220031431953891E-2</v>
      </c>
      <c r="D34" s="220">
        <f>[1]MercLab!H102</f>
        <v>10.570129815644272</v>
      </c>
      <c r="E34" s="219">
        <f>[1]MercLab!I102</f>
        <v>913.78611075035997</v>
      </c>
      <c r="F34" s="220">
        <f t="shared" si="9"/>
        <v>2.5051453933259509E-2</v>
      </c>
      <c r="G34" s="220">
        <f>[1]MercLab!J102</f>
        <v>10.570129815644272</v>
      </c>
      <c r="H34" s="219">
        <f>[1]MercLab!K102</f>
        <v>0</v>
      </c>
      <c r="I34" s="220">
        <f t="shared" si="10"/>
        <v>0</v>
      </c>
      <c r="J34" s="220">
        <f>[1]MercLab!L102</f>
        <v>0</v>
      </c>
      <c r="K34" s="220">
        <f t="shared" si="11"/>
        <v>0</v>
      </c>
      <c r="L34" s="220">
        <f>[1]MercLab!M102</f>
        <v>0</v>
      </c>
    </row>
    <row r="35" spans="1:12">
      <c r="A35" s="101"/>
      <c r="B35" s="219"/>
      <c r="C35" s="220"/>
      <c r="D35" s="220"/>
      <c r="E35" s="219"/>
      <c r="F35" s="220"/>
      <c r="G35" s="220"/>
      <c r="H35" s="219"/>
      <c r="I35" s="220"/>
      <c r="J35" s="220"/>
      <c r="K35" s="220"/>
      <c r="L35" s="220"/>
    </row>
    <row r="36" spans="1:12">
      <c r="A36" s="52" t="s">
        <v>131</v>
      </c>
      <c r="B36" s="219"/>
      <c r="C36" s="67"/>
      <c r="D36" s="67"/>
      <c r="E36" s="22"/>
      <c r="F36" s="67"/>
      <c r="G36" s="67"/>
      <c r="H36" s="22"/>
      <c r="I36" s="67"/>
      <c r="J36" s="67"/>
      <c r="K36" s="67"/>
      <c r="L36" s="67"/>
    </row>
    <row r="37" spans="1:12">
      <c r="A37" s="101" t="s">
        <v>153</v>
      </c>
      <c r="B37" s="219">
        <f>[1]MercLab!G104</f>
        <v>101950.36696812963</v>
      </c>
      <c r="C37" s="220">
        <f t="shared" ref="C37:C48" si="12">IF(ISNUMBER(B37/B$8*100),B37/B$8*100,0)</f>
        <v>2.5906398638028008</v>
      </c>
      <c r="D37" s="220">
        <f>[1]MercLab!H104</f>
        <v>12.815442457084096</v>
      </c>
      <c r="E37" s="219">
        <f>[1]MercLab!I104</f>
        <v>96154.106732414555</v>
      </c>
      <c r="F37" s="220">
        <f t="shared" ref="F37:F49" si="13">IF(ISNUMBER(E37/E$8*100),E37/E$8*100,0)</f>
        <v>2.6360656470503843</v>
      </c>
      <c r="G37" s="220">
        <f>[1]MercLab!J104</f>
        <v>12.819086177218807</v>
      </c>
      <c r="H37" s="219">
        <f>[1]MercLab!K104</f>
        <v>5796.2602357150408</v>
      </c>
      <c r="I37" s="220">
        <f t="shared" ref="I37" si="14">IF(ISNUMBER(H37/H$8*100),H37/H$8*100,0)</f>
        <v>2.0147006067072342</v>
      </c>
      <c r="J37" s="220">
        <f>[1]MercLab!L104</f>
        <v>12.755721868157615</v>
      </c>
      <c r="K37" s="220">
        <f t="shared" si="0"/>
        <v>5.6853745681239101</v>
      </c>
      <c r="L37" s="220">
        <f>[1]MercLab!M104</f>
        <v>3.0101984911525972</v>
      </c>
    </row>
    <row r="38" spans="1:12" ht="12" customHeight="1">
      <c r="A38" s="101" t="s">
        <v>154</v>
      </c>
      <c r="B38" s="219">
        <f>[1]MercLab!G105</f>
        <v>129507.91457596011</v>
      </c>
      <c r="C38" s="220">
        <f t="shared" si="12"/>
        <v>3.2908990536869007</v>
      </c>
      <c r="D38" s="220">
        <f>[1]MercLab!H105</f>
        <v>15.396737444351386</v>
      </c>
      <c r="E38" s="219">
        <f>[1]MercLab!I105</f>
        <v>123446.06292883272</v>
      </c>
      <c r="F38" s="220">
        <f t="shared" si="13"/>
        <v>3.3842748563605149</v>
      </c>
      <c r="G38" s="220">
        <f>[1]MercLab!J105</f>
        <v>15.408862097077604</v>
      </c>
      <c r="H38" s="219">
        <f>[1]MercLab!K105</f>
        <v>6061.8516471273606</v>
      </c>
      <c r="I38" s="220">
        <f t="shared" ref="I38:I49" si="15">IF(ISNUMBER(H38/H$8*100),H38/H$8*100,0)</f>
        <v>2.1070165407661579</v>
      </c>
      <c r="J38" s="220">
        <f>[1]MercLab!L105</f>
        <v>15.149825983867027</v>
      </c>
      <c r="K38" s="220">
        <f t="shared" ref="K38:K49" si="16">IF(ISNUMBER(H38/B38*100),H38/B38*100,0)</f>
        <v>4.6806804564611459</v>
      </c>
      <c r="L38" s="220">
        <f>[1]MercLab!M105</f>
        <v>3.7760367715708072</v>
      </c>
    </row>
    <row r="39" spans="1:12">
      <c r="A39" s="101" t="s">
        <v>155</v>
      </c>
      <c r="B39" s="219">
        <f>[1]MercLab!G106</f>
        <v>232115.41488820597</v>
      </c>
      <c r="C39" s="220">
        <f t="shared" si="12"/>
        <v>5.8982371981112296</v>
      </c>
      <c r="D39" s="220">
        <f>[1]MercLab!H106</f>
        <v>11.388577501175433</v>
      </c>
      <c r="E39" s="219">
        <f>[1]MercLab!I106</f>
        <v>218637.42822780192</v>
      </c>
      <c r="F39" s="220">
        <f t="shared" si="13"/>
        <v>5.9939469388930577</v>
      </c>
      <c r="G39" s="220">
        <f>[1]MercLab!J106</f>
        <v>11.299167127778039</v>
      </c>
      <c r="H39" s="219">
        <f>[1]MercLab!K106</f>
        <v>13477.986660404094</v>
      </c>
      <c r="I39" s="220">
        <f t="shared" si="15"/>
        <v>4.6847634160025491</v>
      </c>
      <c r="J39" s="220">
        <f>[1]MercLab!L106</f>
        <v>12.824038687431679</v>
      </c>
      <c r="K39" s="220">
        <f t="shared" si="16"/>
        <v>5.8065883590262688</v>
      </c>
      <c r="L39" s="220">
        <f>[1]MercLab!M106</f>
        <v>4.2258164534660683</v>
      </c>
    </row>
    <row r="40" spans="1:12">
      <c r="A40" s="101" t="s">
        <v>156</v>
      </c>
      <c r="B40" s="219">
        <f>[1]MercLab!G107</f>
        <v>120740.27186742669</v>
      </c>
      <c r="C40" s="220">
        <f t="shared" si="12"/>
        <v>3.0681062831674275</v>
      </c>
      <c r="D40" s="220">
        <f>[1]MercLab!H107</f>
        <v>11.882308119700607</v>
      </c>
      <c r="E40" s="219">
        <f>[1]MercLab!I107</f>
        <v>112217.4091485235</v>
      </c>
      <c r="F40" s="220">
        <f t="shared" si="13"/>
        <v>3.076441218268827</v>
      </c>
      <c r="G40" s="220">
        <f>[1]MercLab!J107</f>
        <v>11.860923312144344</v>
      </c>
      <c r="H40" s="219">
        <f>[1]MercLab!K107</f>
        <v>8522.8627189031431</v>
      </c>
      <c r="I40" s="220">
        <f t="shared" si="15"/>
        <v>2.9624302554349287</v>
      </c>
      <c r="J40" s="220">
        <f>[1]MercLab!L107</f>
        <v>12.159108971974863</v>
      </c>
      <c r="K40" s="220">
        <f t="shared" si="16"/>
        <v>7.0588400929403914</v>
      </c>
      <c r="L40" s="220">
        <f>[1]MercLab!M107</f>
        <v>4.9273407795708399</v>
      </c>
    </row>
    <row r="41" spans="1:12">
      <c r="A41" s="101" t="s">
        <v>157</v>
      </c>
      <c r="B41" s="219">
        <f>[1]MercLab!G108</f>
        <v>833160.92553205357</v>
      </c>
      <c r="C41" s="220">
        <f t="shared" si="12"/>
        <v>21.171281387549211</v>
      </c>
      <c r="D41" s="220">
        <f>[1]MercLab!H108</f>
        <v>7.6560579561661566</v>
      </c>
      <c r="E41" s="219">
        <f>[1]MercLab!I108</f>
        <v>801258.94628543395</v>
      </c>
      <c r="F41" s="220">
        <f t="shared" si="13"/>
        <v>21.966520770378978</v>
      </c>
      <c r="G41" s="220">
        <f>[1]MercLab!J108</f>
        <v>7.5559246047697259</v>
      </c>
      <c r="H41" s="219">
        <f>[1]MercLab!K108</f>
        <v>31901.979246621271</v>
      </c>
      <c r="I41" s="220">
        <f t="shared" si="15"/>
        <v>11.088690695303228</v>
      </c>
      <c r="J41" s="220">
        <f>[1]MercLab!L108</f>
        <v>10.042095856182632</v>
      </c>
      <c r="K41" s="220">
        <f t="shared" si="16"/>
        <v>3.8290296951034737</v>
      </c>
      <c r="L41" s="220">
        <f>[1]MercLab!M108</f>
        <v>3.1162189676405796</v>
      </c>
    </row>
    <row r="42" spans="1:12">
      <c r="A42" s="101" t="s">
        <v>158</v>
      </c>
      <c r="B42" s="219">
        <f>[1]MercLab!G109</f>
        <v>638563.4299252627</v>
      </c>
      <c r="C42" s="220">
        <f t="shared" si="12"/>
        <v>16.226404340929676</v>
      </c>
      <c r="D42" s="220">
        <f>[1]MercLab!H109</f>
        <v>5.0985823529075791</v>
      </c>
      <c r="E42" s="219">
        <f>[1]MercLab!I109</f>
        <v>636305.43807528995</v>
      </c>
      <c r="F42" s="220">
        <f t="shared" si="13"/>
        <v>17.444318951549963</v>
      </c>
      <c r="G42" s="220">
        <f>[1]MercLab!J109</f>
        <v>5.0800539896569425</v>
      </c>
      <c r="H42" s="219">
        <f>[1]MercLab!K109</f>
        <v>2257.9918499730602</v>
      </c>
      <c r="I42" s="220">
        <f t="shared" si="15"/>
        <v>0.78484701602075602</v>
      </c>
      <c r="J42" s="220">
        <f>[1]MercLab!L109</f>
        <v>12.032384537434462</v>
      </c>
      <c r="K42" s="220">
        <f t="shared" si="16"/>
        <v>0.35360494261898695</v>
      </c>
      <c r="L42" s="220">
        <f>[1]MercLab!M109</f>
        <v>1.4711785307109684</v>
      </c>
    </row>
    <row r="43" spans="1:12">
      <c r="A43" s="101" t="s">
        <v>159</v>
      </c>
      <c r="B43" s="219">
        <f>[1]MercLab!G110</f>
        <v>588224.2497567964</v>
      </c>
      <c r="C43" s="220">
        <f t="shared" si="12"/>
        <v>14.947245758829157</v>
      </c>
      <c r="D43" s="220">
        <f>[1]MercLab!H110</f>
        <v>7.1126805115968645</v>
      </c>
      <c r="E43" s="219">
        <f>[1]MercLab!I110</f>
        <v>564550.62232689396</v>
      </c>
      <c r="F43" s="220">
        <f t="shared" si="13"/>
        <v>15.477160072614513</v>
      </c>
      <c r="G43" s="220">
        <f>[1]MercLab!J110</f>
        <v>7.0858862418328501</v>
      </c>
      <c r="H43" s="219">
        <f>[1]MercLab!K110</f>
        <v>23673.627429902674</v>
      </c>
      <c r="I43" s="220">
        <f t="shared" si="15"/>
        <v>8.2286283925107675</v>
      </c>
      <c r="J43" s="220">
        <f>[1]MercLab!L110</f>
        <v>7.7256207024168724</v>
      </c>
      <c r="K43" s="220">
        <f t="shared" si="16"/>
        <v>4.0245922264664582</v>
      </c>
      <c r="L43" s="220">
        <f>[1]MercLab!M110</f>
        <v>2.5923331803876355</v>
      </c>
    </row>
    <row r="44" spans="1:12">
      <c r="A44" s="101" t="s">
        <v>160</v>
      </c>
      <c r="B44" s="219">
        <f>[1]MercLab!G111</f>
        <v>189987.73466493736</v>
      </c>
      <c r="C44" s="220">
        <f t="shared" si="12"/>
        <v>4.8277393568425104</v>
      </c>
      <c r="D44" s="220">
        <f>[1]MercLab!H111</f>
        <v>7.5123299098634382</v>
      </c>
      <c r="E44" s="219">
        <f>[1]MercLab!I111</f>
        <v>180233.74279950093</v>
      </c>
      <c r="F44" s="220">
        <f t="shared" si="13"/>
        <v>4.9411095789725126</v>
      </c>
      <c r="G44" s="220">
        <f>[1]MercLab!J111</f>
        <v>7.4720284522026867</v>
      </c>
      <c r="H44" s="219">
        <f>[1]MercLab!K111</f>
        <v>9753.9918654366411</v>
      </c>
      <c r="I44" s="220">
        <f t="shared" si="15"/>
        <v>3.3903538712816927</v>
      </c>
      <c r="J44" s="220">
        <f>[1]MercLab!L111</f>
        <v>8.218796228393682</v>
      </c>
      <c r="K44" s="220">
        <f t="shared" si="16"/>
        <v>5.1340113521742836</v>
      </c>
      <c r="L44" s="220">
        <f>[1]MercLab!M111</f>
        <v>2.595016297480901</v>
      </c>
    </row>
    <row r="45" spans="1:12">
      <c r="A45" s="101" t="s">
        <v>161</v>
      </c>
      <c r="B45" s="219">
        <f>[1]MercLab!G112</f>
        <v>938776.87820327096</v>
      </c>
      <c r="C45" s="220">
        <f t="shared" si="12"/>
        <v>23.855066697798254</v>
      </c>
      <c r="D45" s="220">
        <f>[1]MercLab!H112</f>
        <v>5.9818518942983268</v>
      </c>
      <c r="E45" s="219">
        <f>[1]MercLab!I112</f>
        <v>911296.38933346921</v>
      </c>
      <c r="F45" s="220">
        <f t="shared" si="13"/>
        <v>24.983198199616687</v>
      </c>
      <c r="G45" s="220">
        <f>[1]MercLab!J112</f>
        <v>5.9576898558113527</v>
      </c>
      <c r="H45" s="219">
        <f>[1]MercLab!K112</f>
        <v>27480.488869802019</v>
      </c>
      <c r="I45" s="220">
        <f t="shared" si="15"/>
        <v>9.5518412471298504</v>
      </c>
      <c r="J45" s="220">
        <f>[1]MercLab!L112</f>
        <v>6.7553394490251799</v>
      </c>
      <c r="K45" s="220">
        <f t="shared" si="16"/>
        <v>2.9272652009066351</v>
      </c>
      <c r="L45" s="220">
        <f>[1]MercLab!M112</f>
        <v>1.5559363809805915</v>
      </c>
    </row>
    <row r="46" spans="1:12">
      <c r="A46" s="101" t="s">
        <v>162</v>
      </c>
      <c r="B46" s="219">
        <f>[1]MercLab!G113</f>
        <v>555.70848731776005</v>
      </c>
      <c r="C46" s="220">
        <f t="shared" si="12"/>
        <v>1.4120994388857704E-2</v>
      </c>
      <c r="D46" s="220">
        <f>[1]MercLab!H113</f>
        <v>14.75</v>
      </c>
      <c r="E46" s="219">
        <f>[1]MercLab!I113</f>
        <v>555.70848731776005</v>
      </c>
      <c r="F46" s="220">
        <f t="shared" si="13"/>
        <v>1.5234752866762928E-2</v>
      </c>
      <c r="G46" s="220">
        <f>[1]MercLab!J113</f>
        <v>14.75</v>
      </c>
      <c r="H46" s="219">
        <f>[1]MercLab!K113</f>
        <v>0</v>
      </c>
      <c r="I46" s="220">
        <f t="shared" si="15"/>
        <v>0</v>
      </c>
      <c r="J46" s="220">
        <f>[1]MercLab!L113</f>
        <v>0</v>
      </c>
      <c r="K46" s="220">
        <f t="shared" si="16"/>
        <v>0</v>
      </c>
      <c r="L46" s="220">
        <f>[1]MercLab!M113</f>
        <v>0</v>
      </c>
    </row>
    <row r="47" spans="1:12">
      <c r="A47" s="101" t="s">
        <v>151</v>
      </c>
      <c r="B47" s="219">
        <f>[1]MercLab!G114</f>
        <v>2720.6894063375598</v>
      </c>
      <c r="C47" s="220">
        <f t="shared" si="12"/>
        <v>6.9134880458914028E-2</v>
      </c>
      <c r="D47" s="220">
        <f>[1]MercLab!H114</f>
        <v>4.9086532276643009</v>
      </c>
      <c r="E47" s="219">
        <f>[1]MercLab!I114</f>
        <v>2720.6894063375598</v>
      </c>
      <c r="F47" s="220">
        <f t="shared" si="13"/>
        <v>7.4587723021533908E-2</v>
      </c>
      <c r="G47" s="220">
        <f>[1]MercLab!J114</f>
        <v>4.9086532276643009</v>
      </c>
      <c r="H47" s="219">
        <f>[1]MercLab!K114</f>
        <v>0</v>
      </c>
      <c r="I47" s="220">
        <f t="shared" si="15"/>
        <v>0</v>
      </c>
      <c r="J47" s="220">
        <f>[1]MercLab!L114</f>
        <v>0</v>
      </c>
      <c r="K47" s="220">
        <f t="shared" si="16"/>
        <v>0</v>
      </c>
      <c r="L47" s="220">
        <f>[1]MercLab!M114</f>
        <v>0</v>
      </c>
    </row>
    <row r="48" spans="1:12">
      <c r="A48" s="101" t="s">
        <v>99</v>
      </c>
      <c r="B48" s="219">
        <f>[1]MercLab!G115</f>
        <v>158771.30117603968</v>
      </c>
      <c r="C48" s="220">
        <f t="shared" si="12"/>
        <v>4.0345049683153178</v>
      </c>
      <c r="D48" s="220">
        <f>[1]MercLab!H115</f>
        <v>8.7236600129625153</v>
      </c>
      <c r="E48" s="219">
        <f>[1]MercLab!I115</f>
        <v>0</v>
      </c>
      <c r="F48" s="220">
        <f t="shared" si="13"/>
        <v>0</v>
      </c>
      <c r="G48" s="220">
        <f>[1]MercLab!J115</f>
        <v>0</v>
      </c>
      <c r="H48" s="219">
        <f>[1]MercLab!K115</f>
        <v>158771.30117603968</v>
      </c>
      <c r="I48" s="220">
        <f t="shared" si="15"/>
        <v>55.186727958842816</v>
      </c>
      <c r="J48" s="220">
        <f>[1]MercLab!L115</f>
        <v>8.7236600129625153</v>
      </c>
      <c r="K48" s="220">
        <f t="shared" si="16"/>
        <v>100</v>
      </c>
      <c r="L48" s="220">
        <f>[1]MercLab!M115</f>
        <v>3.571974685431996</v>
      </c>
    </row>
    <row r="49" spans="1:12">
      <c r="A49" s="213" t="s">
        <v>152</v>
      </c>
      <c r="B49" s="221">
        <f>[1]MercLab!G116</f>
        <v>260.48835343019999</v>
      </c>
      <c r="C49" s="222"/>
      <c r="D49" s="222">
        <f>[1]MercLab!H116</f>
        <v>12</v>
      </c>
      <c r="E49" s="221">
        <f>[1]MercLab!I116</f>
        <v>260.48835343019999</v>
      </c>
      <c r="F49" s="222">
        <f t="shared" si="13"/>
        <v>7.1412904062951223E-3</v>
      </c>
      <c r="G49" s="222">
        <f>[1]MercLab!J116</f>
        <v>12</v>
      </c>
      <c r="H49" s="221">
        <f>[1]MercLab!K116</f>
        <v>0</v>
      </c>
      <c r="I49" s="222">
        <f t="shared" si="15"/>
        <v>0</v>
      </c>
      <c r="J49" s="222">
        <f>[1]MercLab!L116</f>
        <v>0</v>
      </c>
      <c r="K49" s="222">
        <f t="shared" si="16"/>
        <v>0</v>
      </c>
      <c r="L49" s="222">
        <f>[1]MercLab!M116</f>
        <v>0</v>
      </c>
    </row>
    <row r="50" spans="1:12">
      <c r="A50" s="2" t="str">
        <f>'C02'!A45</f>
        <v>Fuente: Instituto Nacional de Estadística (INE). L Encuesta Permanente de Hogares de Propósitos Múltiples, Junio 2015.</v>
      </c>
      <c r="B50" s="26"/>
      <c r="C50" s="33"/>
      <c r="D50" s="33"/>
      <c r="E50" s="26"/>
      <c r="F50" s="33"/>
      <c r="G50" s="33"/>
      <c r="H50" s="26"/>
      <c r="I50" s="33"/>
      <c r="J50" s="33"/>
      <c r="K50" s="33"/>
      <c r="L50" s="33"/>
    </row>
    <row r="51" spans="1:12">
      <c r="A51" s="193" t="s">
        <v>123</v>
      </c>
      <c r="B51" s="26"/>
      <c r="C51" s="33"/>
      <c r="D51" s="33"/>
      <c r="E51" s="26"/>
      <c r="F51" s="33"/>
      <c r="G51" s="33"/>
      <c r="H51" s="26"/>
      <c r="I51" s="33"/>
      <c r="J51" s="33"/>
      <c r="K51" s="33"/>
      <c r="L51" s="33"/>
    </row>
    <row r="52" spans="1:12">
      <c r="A52" s="2" t="s">
        <v>78</v>
      </c>
      <c r="B52" s="26"/>
      <c r="C52" s="33"/>
      <c r="D52" s="33"/>
      <c r="E52" s="26"/>
      <c r="F52" s="33"/>
      <c r="G52" s="33"/>
      <c r="H52" s="26"/>
      <c r="I52" s="33"/>
      <c r="J52" s="33"/>
      <c r="K52" s="33"/>
      <c r="L52" s="33"/>
    </row>
    <row r="53" spans="1:12">
      <c r="A53" s="2" t="s">
        <v>79</v>
      </c>
      <c r="B53" s="26"/>
      <c r="C53" s="33"/>
      <c r="D53" s="33"/>
      <c r="E53" s="26"/>
      <c r="F53" s="33"/>
      <c r="G53" s="33"/>
      <c r="H53" s="26"/>
      <c r="I53" s="33"/>
      <c r="J53" s="33"/>
      <c r="K53" s="33"/>
      <c r="L53" s="33"/>
    </row>
    <row r="54" spans="1:12">
      <c r="A54" s="2" t="s">
        <v>80</v>
      </c>
      <c r="B54" s="26"/>
      <c r="C54" s="33"/>
      <c r="D54" s="33"/>
      <c r="E54" s="26"/>
      <c r="F54" s="33"/>
      <c r="G54" s="33"/>
      <c r="H54" s="26"/>
      <c r="I54" s="33"/>
      <c r="J54" s="33"/>
      <c r="K54" s="33"/>
      <c r="L54" s="33"/>
    </row>
    <row r="55" spans="1:12">
      <c r="A55" s="2" t="s">
        <v>92</v>
      </c>
      <c r="B55" s="26"/>
      <c r="C55" s="33"/>
      <c r="D55" s="33"/>
      <c r="E55" s="26"/>
      <c r="F55" s="33"/>
      <c r="G55" s="33"/>
      <c r="H55" s="26"/>
      <c r="I55" s="33"/>
      <c r="J55" s="33"/>
      <c r="K55" s="33"/>
      <c r="L55" s="33"/>
    </row>
    <row r="56" spans="1:12">
      <c r="A56" s="2" t="s">
        <v>93</v>
      </c>
      <c r="B56" s="26"/>
      <c r="C56" s="33"/>
      <c r="D56" s="33"/>
      <c r="E56" s="26"/>
      <c r="F56" s="33"/>
      <c r="G56" s="33"/>
      <c r="H56" s="26"/>
      <c r="I56" s="33"/>
      <c r="J56" s="33"/>
      <c r="K56" s="33"/>
      <c r="L56" s="33"/>
    </row>
    <row r="57" spans="1:12">
      <c r="A57" s="193" t="s">
        <v>164</v>
      </c>
      <c r="B57" s="26"/>
      <c r="C57" s="33"/>
      <c r="D57" s="33"/>
      <c r="E57" s="26"/>
      <c r="F57" s="33"/>
      <c r="G57" s="33"/>
      <c r="H57" s="26"/>
      <c r="I57" s="33"/>
      <c r="J57" s="33"/>
      <c r="K57" s="33"/>
      <c r="L57" s="33"/>
    </row>
    <row r="58" spans="1:12">
      <c r="A58" s="193" t="s">
        <v>166</v>
      </c>
      <c r="B58" s="26"/>
      <c r="C58" s="33"/>
      <c r="D58" s="33"/>
      <c r="E58" s="26"/>
      <c r="F58" s="33"/>
      <c r="G58" s="33"/>
      <c r="H58" s="26"/>
      <c r="I58" s="33"/>
      <c r="J58" s="33"/>
      <c r="K58" s="33"/>
      <c r="L58" s="33"/>
    </row>
    <row r="59" spans="1:12">
      <c r="A59" s="101"/>
      <c r="B59" s="26"/>
      <c r="C59" s="33"/>
      <c r="D59" s="33"/>
      <c r="E59" s="26"/>
      <c r="F59" s="33"/>
      <c r="G59" s="33"/>
      <c r="H59" s="26"/>
      <c r="I59" s="33"/>
      <c r="J59" s="33"/>
      <c r="K59" s="33"/>
      <c r="L59" s="33"/>
    </row>
    <row r="60" spans="1:12">
      <c r="A60" s="101"/>
      <c r="B60" s="26"/>
      <c r="C60" s="33"/>
      <c r="D60" s="33"/>
      <c r="E60" s="26"/>
      <c r="F60" s="33"/>
      <c r="G60" s="33"/>
      <c r="H60" s="26"/>
      <c r="I60" s="33"/>
      <c r="J60" s="33"/>
      <c r="K60" s="33"/>
      <c r="L60" s="33"/>
    </row>
    <row r="61" spans="1:12">
      <c r="A61" s="101"/>
      <c r="B61" s="26"/>
      <c r="C61" s="33"/>
      <c r="D61" s="33"/>
      <c r="E61" s="26"/>
      <c r="F61" s="33"/>
      <c r="G61" s="33"/>
      <c r="H61" s="26"/>
      <c r="I61" s="33"/>
      <c r="J61" s="33"/>
      <c r="K61" s="33"/>
      <c r="L61" s="33"/>
    </row>
    <row r="62" spans="1:12">
      <c r="A62" s="101"/>
      <c r="B62" s="26"/>
      <c r="C62" s="33"/>
      <c r="D62" s="33"/>
      <c r="E62" s="26"/>
      <c r="F62" s="33"/>
      <c r="G62" s="33"/>
      <c r="H62" s="26"/>
      <c r="I62" s="33"/>
      <c r="J62" s="33"/>
      <c r="K62" s="33"/>
      <c r="L62" s="33"/>
    </row>
    <row r="63" spans="1:12">
      <c r="A63" s="101"/>
      <c r="B63" s="26"/>
      <c r="C63" s="33"/>
      <c r="D63" s="33"/>
      <c r="E63" s="26"/>
      <c r="F63" s="33"/>
      <c r="G63" s="33"/>
      <c r="H63" s="26"/>
      <c r="I63" s="33"/>
      <c r="J63" s="33"/>
      <c r="K63" s="33"/>
      <c r="L63" s="33"/>
    </row>
    <row r="64" spans="1:12">
      <c r="A64" s="101"/>
      <c r="B64" s="26"/>
      <c r="C64" s="33"/>
      <c r="D64" s="33"/>
      <c r="E64" s="26"/>
      <c r="F64" s="33"/>
      <c r="G64" s="33"/>
      <c r="H64" s="26"/>
      <c r="I64" s="33"/>
      <c r="J64" s="33"/>
      <c r="K64" s="33"/>
      <c r="L64" s="33"/>
    </row>
    <row r="65" spans="1:12">
      <c r="A65" s="101"/>
      <c r="B65" s="26"/>
      <c r="C65" s="33"/>
      <c r="D65" s="33"/>
      <c r="E65" s="26"/>
      <c r="F65" s="33"/>
      <c r="G65" s="33"/>
      <c r="H65" s="26"/>
      <c r="I65" s="33"/>
      <c r="J65" s="33"/>
      <c r="K65" s="33"/>
      <c r="L65" s="33"/>
    </row>
    <row r="66" spans="1:12">
      <c r="A66" s="101"/>
      <c r="B66" s="26"/>
      <c r="C66" s="33"/>
      <c r="D66" s="33"/>
      <c r="E66" s="26"/>
      <c r="F66" s="33"/>
      <c r="G66" s="33"/>
      <c r="H66" s="26"/>
      <c r="I66" s="33"/>
      <c r="J66" s="33"/>
      <c r="K66" s="33"/>
      <c r="L66" s="33"/>
    </row>
    <row r="67" spans="1:12">
      <c r="A67" s="101"/>
      <c r="B67" s="26"/>
      <c r="C67" s="33"/>
      <c r="D67" s="33"/>
      <c r="E67" s="26"/>
      <c r="F67" s="33"/>
      <c r="G67" s="33"/>
      <c r="H67" s="26"/>
      <c r="I67" s="33"/>
      <c r="J67" s="33"/>
      <c r="K67" s="33"/>
      <c r="L67" s="33"/>
    </row>
    <row r="68" spans="1:12">
      <c r="A68" s="101"/>
      <c r="B68" s="26"/>
      <c r="C68" s="33"/>
      <c r="D68" s="33"/>
      <c r="E68" s="26"/>
      <c r="F68" s="33"/>
      <c r="G68" s="33"/>
      <c r="H68" s="26"/>
      <c r="I68" s="33"/>
      <c r="J68" s="33"/>
      <c r="K68" s="33"/>
      <c r="L68" s="33"/>
    </row>
    <row r="69" spans="1:12">
      <c r="A69" s="101"/>
      <c r="B69" s="26"/>
      <c r="C69" s="33"/>
      <c r="D69" s="33"/>
      <c r="E69" s="26"/>
      <c r="F69" s="33"/>
      <c r="G69" s="33"/>
      <c r="H69" s="26"/>
      <c r="I69" s="33"/>
      <c r="J69" s="33"/>
      <c r="K69" s="33"/>
      <c r="L69" s="33"/>
    </row>
    <row r="70" spans="1:12">
      <c r="A70" s="101"/>
      <c r="B70" s="26"/>
      <c r="C70" s="33"/>
      <c r="D70" s="33"/>
      <c r="E70" s="26"/>
      <c r="F70" s="33"/>
      <c r="G70" s="33"/>
      <c r="H70" s="26"/>
      <c r="I70" s="33"/>
      <c r="J70" s="33"/>
      <c r="K70" s="33"/>
      <c r="L70" s="33"/>
    </row>
    <row r="71" spans="1:12">
      <c r="A71" s="101"/>
      <c r="B71" s="26"/>
      <c r="C71" s="33"/>
      <c r="D71" s="33"/>
      <c r="E71" s="26"/>
      <c r="F71" s="33"/>
      <c r="G71" s="33"/>
      <c r="H71" s="26"/>
      <c r="I71" s="33"/>
      <c r="J71" s="33"/>
      <c r="K71" s="33"/>
      <c r="L71" s="33"/>
    </row>
    <row r="72" spans="1:12">
      <c r="A72" s="101"/>
      <c r="B72" s="26"/>
      <c r="C72" s="33"/>
      <c r="D72" s="33"/>
      <c r="E72" s="26"/>
      <c r="F72" s="33"/>
      <c r="G72" s="33"/>
      <c r="H72" s="26"/>
      <c r="I72" s="33"/>
      <c r="J72" s="33"/>
      <c r="K72" s="33"/>
      <c r="L72" s="33"/>
    </row>
    <row r="73" spans="1:12">
      <c r="A73" s="101"/>
      <c r="B73" s="26"/>
      <c r="C73" s="33"/>
      <c r="D73" s="33"/>
      <c r="E73" s="26"/>
      <c r="F73" s="33"/>
      <c r="G73" s="33"/>
      <c r="H73" s="26"/>
      <c r="I73" s="33"/>
      <c r="J73" s="33"/>
      <c r="K73" s="33"/>
      <c r="L73" s="33"/>
    </row>
    <row r="74" spans="1:12">
      <c r="A74" s="101"/>
      <c r="B74" s="26"/>
      <c r="C74" s="33"/>
      <c r="D74" s="33"/>
      <c r="E74" s="26"/>
      <c r="F74" s="33"/>
      <c r="G74" s="33"/>
      <c r="H74" s="26"/>
      <c r="I74" s="33"/>
      <c r="J74" s="33"/>
      <c r="K74" s="33"/>
      <c r="L74" s="33"/>
    </row>
    <row r="75" spans="1:12">
      <c r="A75" s="101"/>
      <c r="B75" s="26"/>
      <c r="C75" s="33"/>
      <c r="D75" s="33"/>
      <c r="E75" s="26"/>
      <c r="F75" s="33"/>
      <c r="G75" s="33"/>
      <c r="H75" s="26"/>
      <c r="I75" s="33"/>
      <c r="J75" s="33"/>
      <c r="K75" s="33"/>
      <c r="L75" s="33"/>
    </row>
    <row r="76" spans="1:12">
      <c r="A76" s="101"/>
      <c r="B76" s="26"/>
      <c r="C76" s="33"/>
      <c r="D76" s="33"/>
      <c r="E76" s="26"/>
      <c r="F76" s="33"/>
      <c r="G76" s="33"/>
      <c r="H76" s="26"/>
      <c r="I76" s="33"/>
      <c r="J76" s="33"/>
      <c r="K76" s="33"/>
      <c r="L76" s="33"/>
    </row>
    <row r="77" spans="1:12">
      <c r="A77" s="101"/>
      <c r="B77" s="26"/>
      <c r="C77" s="33"/>
      <c r="D77" s="33"/>
      <c r="E77" s="26"/>
      <c r="F77" s="33"/>
      <c r="G77" s="33"/>
      <c r="H77" s="26"/>
      <c r="I77" s="33"/>
      <c r="J77" s="33"/>
      <c r="K77" s="33"/>
      <c r="L77" s="33"/>
    </row>
    <row r="78" spans="1:12">
      <c r="A78" s="101"/>
      <c r="B78" s="26"/>
      <c r="C78" s="33"/>
      <c r="D78" s="33"/>
      <c r="E78" s="26"/>
      <c r="F78" s="33"/>
      <c r="G78" s="33"/>
      <c r="H78" s="26"/>
      <c r="I78" s="33"/>
      <c r="J78" s="33"/>
      <c r="K78" s="33"/>
      <c r="L78" s="33"/>
    </row>
    <row r="79" spans="1:12">
      <c r="A79" s="101"/>
      <c r="B79" s="26"/>
      <c r="C79" s="33"/>
      <c r="D79" s="33"/>
      <c r="E79" s="26"/>
      <c r="F79" s="33"/>
      <c r="G79" s="33"/>
      <c r="H79" s="26"/>
      <c r="I79" s="33"/>
      <c r="J79" s="33"/>
      <c r="K79" s="33"/>
      <c r="L79" s="33"/>
    </row>
    <row r="80" spans="1:12">
      <c r="A80" s="101"/>
      <c r="B80" s="26"/>
      <c r="C80" s="33"/>
      <c r="D80" s="33"/>
      <c r="E80" s="26"/>
      <c r="F80" s="33"/>
      <c r="G80" s="33"/>
      <c r="H80" s="26"/>
      <c r="I80" s="33"/>
      <c r="J80" s="33"/>
      <c r="K80" s="33"/>
      <c r="L80" s="33"/>
    </row>
    <row r="81" spans="1:36">
      <c r="A81" s="101"/>
      <c r="B81" s="26"/>
      <c r="C81" s="33"/>
      <c r="D81" s="33"/>
      <c r="E81" s="26"/>
      <c r="F81" s="33"/>
      <c r="G81" s="33"/>
      <c r="H81" s="26"/>
      <c r="I81" s="33"/>
      <c r="J81" s="33"/>
      <c r="K81" s="33"/>
      <c r="L81" s="33"/>
    </row>
    <row r="82" spans="1:36">
      <c r="A82" s="101"/>
      <c r="B82" s="26"/>
      <c r="C82" s="33"/>
      <c r="D82" s="33"/>
      <c r="E82" s="26"/>
      <c r="F82" s="33"/>
      <c r="G82" s="33"/>
      <c r="H82" s="26"/>
      <c r="I82" s="33"/>
      <c r="J82" s="33"/>
      <c r="K82" s="33"/>
      <c r="L82" s="33"/>
    </row>
    <row r="83" spans="1:36">
      <c r="A83" s="101"/>
      <c r="B83" s="26"/>
      <c r="C83" s="33"/>
      <c r="D83" s="33"/>
      <c r="E83" s="26"/>
      <c r="F83" s="33"/>
      <c r="G83" s="33"/>
      <c r="H83" s="26"/>
      <c r="I83" s="33"/>
      <c r="J83" s="33"/>
      <c r="K83" s="33"/>
      <c r="L83" s="33"/>
    </row>
    <row r="84" spans="1:36">
      <c r="A84" s="101"/>
      <c r="B84" s="26"/>
      <c r="C84" s="33"/>
      <c r="D84" s="33"/>
      <c r="E84" s="26"/>
      <c r="F84" s="33"/>
      <c r="G84" s="33"/>
      <c r="H84" s="26"/>
      <c r="I84" s="33"/>
      <c r="J84" s="33"/>
      <c r="K84" s="33"/>
      <c r="L84" s="33"/>
    </row>
    <row r="85" spans="1:36">
      <c r="A85" s="101"/>
      <c r="B85" s="26"/>
      <c r="C85" s="33"/>
      <c r="D85" s="33"/>
      <c r="E85" s="26"/>
      <c r="F85" s="33"/>
      <c r="G85" s="33"/>
      <c r="H85" s="26"/>
      <c r="I85" s="33"/>
      <c r="J85" s="33"/>
      <c r="K85" s="33"/>
      <c r="L85" s="33"/>
    </row>
    <row r="86" spans="1:36">
      <c r="A86" s="101"/>
      <c r="B86" s="26"/>
      <c r="C86" s="33"/>
      <c r="D86" s="33"/>
      <c r="E86" s="26"/>
      <c r="F86" s="33"/>
      <c r="G86" s="33"/>
      <c r="H86" s="26"/>
      <c r="I86" s="33"/>
      <c r="J86" s="33"/>
      <c r="K86" s="33"/>
      <c r="L86" s="33"/>
    </row>
    <row r="87" spans="1:36">
      <c r="A87" s="101"/>
      <c r="B87" s="26"/>
      <c r="C87" s="33"/>
      <c r="D87" s="33"/>
      <c r="E87" s="26"/>
      <c r="F87" s="33"/>
      <c r="G87" s="33"/>
      <c r="H87" s="26"/>
      <c r="I87" s="33"/>
      <c r="J87" s="33"/>
      <c r="K87" s="33"/>
      <c r="L87" s="33"/>
    </row>
    <row r="88" spans="1:36">
      <c r="A88" s="101"/>
      <c r="B88" s="26"/>
      <c r="C88" s="33"/>
      <c r="D88" s="33"/>
      <c r="E88" s="26"/>
      <c r="F88" s="33"/>
      <c r="G88" s="33"/>
      <c r="H88" s="26"/>
      <c r="I88" s="33"/>
      <c r="J88" s="33"/>
      <c r="K88" s="33"/>
      <c r="L88" s="33"/>
    </row>
    <row r="92" spans="1:36" s="23" customFormat="1">
      <c r="A92" s="209"/>
      <c r="C92" s="44"/>
      <c r="F92" s="44"/>
      <c r="I92" s="44"/>
      <c r="M92" s="209"/>
      <c r="N92" s="209"/>
      <c r="O92" s="209"/>
      <c r="P92" s="209"/>
      <c r="Q92" s="209"/>
      <c r="R92" s="209"/>
      <c r="S92" s="209"/>
      <c r="T92" s="209"/>
      <c r="U92" s="209"/>
      <c r="V92" s="209"/>
      <c r="W92" s="209"/>
      <c r="X92" s="209"/>
      <c r="Y92" s="209"/>
      <c r="Z92" s="209"/>
      <c r="AA92" s="209"/>
      <c r="AB92" s="209"/>
      <c r="AC92" s="209"/>
      <c r="AD92" s="209"/>
      <c r="AE92" s="209"/>
      <c r="AF92" s="209"/>
      <c r="AG92" s="209"/>
      <c r="AH92" s="209"/>
      <c r="AI92" s="209"/>
      <c r="AJ92" s="209"/>
    </row>
    <row r="93" spans="1:36" s="23" customFormat="1">
      <c r="A93" s="209"/>
      <c r="C93" s="44"/>
      <c r="F93" s="44"/>
      <c r="I93" s="44"/>
      <c r="M93" s="209"/>
      <c r="N93" s="209"/>
      <c r="O93" s="209"/>
      <c r="P93" s="209"/>
      <c r="Q93" s="209"/>
      <c r="R93" s="209"/>
      <c r="S93" s="209"/>
      <c r="T93" s="209"/>
      <c r="U93" s="209"/>
      <c r="V93" s="209"/>
      <c r="W93" s="209"/>
      <c r="X93" s="209"/>
      <c r="Y93" s="209"/>
      <c r="Z93" s="209"/>
      <c r="AA93" s="209"/>
      <c r="AB93" s="209"/>
      <c r="AC93" s="209"/>
      <c r="AD93" s="209"/>
      <c r="AE93" s="209"/>
      <c r="AF93" s="209"/>
      <c r="AG93" s="209"/>
      <c r="AH93" s="209"/>
      <c r="AI93" s="209"/>
      <c r="AJ93" s="209"/>
    </row>
    <row r="94" spans="1:36" s="23" customFormat="1">
      <c r="A94" s="209"/>
      <c r="C94" s="44"/>
      <c r="F94" s="44"/>
      <c r="I94" s="44"/>
      <c r="M94" s="209"/>
      <c r="N94" s="209"/>
      <c r="O94" s="209"/>
      <c r="P94" s="209"/>
      <c r="Q94" s="209"/>
      <c r="R94" s="209"/>
      <c r="S94" s="209"/>
      <c r="T94" s="209"/>
      <c r="U94" s="209"/>
      <c r="V94" s="209"/>
      <c r="W94" s="209"/>
      <c r="X94" s="209"/>
      <c r="Y94" s="209"/>
      <c r="Z94" s="209"/>
      <c r="AA94" s="209"/>
      <c r="AB94" s="209"/>
      <c r="AC94" s="209"/>
      <c r="AD94" s="209"/>
      <c r="AE94" s="209"/>
      <c r="AF94" s="209"/>
      <c r="AG94" s="209"/>
      <c r="AH94" s="209"/>
      <c r="AI94" s="209"/>
      <c r="AJ94" s="209"/>
    </row>
    <row r="95" spans="1:36" s="23" customFormat="1">
      <c r="A95" s="209"/>
      <c r="C95" s="44"/>
      <c r="D95" s="50"/>
      <c r="F95" s="44"/>
      <c r="I95" s="44"/>
      <c r="M95" s="209"/>
      <c r="N95" s="209"/>
      <c r="O95" s="209"/>
      <c r="P95" s="209"/>
      <c r="Q95" s="209"/>
      <c r="R95" s="209"/>
      <c r="S95" s="209"/>
      <c r="T95" s="209"/>
      <c r="U95" s="209"/>
      <c r="V95" s="209"/>
      <c r="W95" s="209"/>
      <c r="X95" s="209"/>
      <c r="Y95" s="209"/>
      <c r="Z95" s="209"/>
      <c r="AA95" s="209"/>
      <c r="AB95" s="209"/>
      <c r="AC95" s="209"/>
      <c r="AD95" s="209"/>
      <c r="AE95" s="209"/>
      <c r="AF95" s="209"/>
      <c r="AG95" s="209"/>
      <c r="AH95" s="209"/>
      <c r="AI95" s="209"/>
      <c r="AJ95" s="209"/>
    </row>
    <row r="96" spans="1:36" s="23" customFormat="1">
      <c r="A96" s="209"/>
      <c r="C96" s="44"/>
      <c r="F96" s="44"/>
      <c r="I96" s="44"/>
      <c r="M96" s="209"/>
      <c r="N96" s="209"/>
      <c r="O96" s="209"/>
      <c r="P96" s="209"/>
      <c r="Q96" s="209"/>
      <c r="R96" s="209"/>
      <c r="S96" s="209"/>
      <c r="T96" s="209"/>
      <c r="U96" s="209"/>
      <c r="V96" s="209"/>
      <c r="W96" s="209"/>
      <c r="X96" s="209"/>
      <c r="Y96" s="209"/>
      <c r="Z96" s="209"/>
      <c r="AA96" s="209"/>
      <c r="AB96" s="209"/>
      <c r="AC96" s="209"/>
      <c r="AD96" s="209"/>
      <c r="AE96" s="209"/>
      <c r="AF96" s="209"/>
      <c r="AG96" s="209"/>
      <c r="AH96" s="209"/>
      <c r="AI96" s="209"/>
      <c r="AJ96" s="209"/>
    </row>
    <row r="97" spans="1:36" s="23" customFormat="1">
      <c r="A97" s="209"/>
      <c r="C97" s="44"/>
      <c r="F97" s="44"/>
      <c r="I97" s="44"/>
      <c r="M97" s="209"/>
      <c r="N97" s="209"/>
      <c r="O97" s="209"/>
      <c r="P97" s="209"/>
      <c r="Q97" s="209"/>
      <c r="R97" s="209"/>
      <c r="S97" s="209"/>
      <c r="T97" s="209"/>
      <c r="U97" s="209"/>
      <c r="V97" s="209"/>
      <c r="W97" s="209"/>
      <c r="X97" s="209"/>
      <c r="Y97" s="209"/>
      <c r="Z97" s="209"/>
      <c r="AA97" s="209"/>
      <c r="AB97" s="209"/>
      <c r="AC97" s="209"/>
      <c r="AD97" s="209"/>
      <c r="AE97" s="209"/>
      <c r="AF97" s="209"/>
      <c r="AG97" s="209"/>
      <c r="AH97" s="209"/>
      <c r="AI97" s="209"/>
      <c r="AJ97" s="209"/>
    </row>
    <row r="99" spans="1:36" s="23" customFormat="1">
      <c r="A99" s="209"/>
      <c r="C99" s="44"/>
      <c r="F99" s="44"/>
      <c r="I99" s="44"/>
      <c r="M99" s="209"/>
      <c r="N99" s="209"/>
      <c r="O99" s="209"/>
      <c r="P99" s="209"/>
      <c r="Q99" s="209"/>
      <c r="R99" s="209"/>
      <c r="S99" s="209"/>
      <c r="T99" s="209"/>
      <c r="U99" s="209"/>
      <c r="V99" s="209"/>
      <c r="W99" s="209"/>
      <c r="X99" s="209"/>
      <c r="Y99" s="209"/>
      <c r="Z99" s="209"/>
      <c r="AA99" s="209"/>
      <c r="AB99" s="209"/>
      <c r="AC99" s="209"/>
      <c r="AD99" s="209"/>
      <c r="AE99" s="209"/>
      <c r="AF99" s="209"/>
      <c r="AG99" s="209"/>
      <c r="AH99" s="209"/>
      <c r="AI99" s="209"/>
      <c r="AJ99" s="209"/>
    </row>
    <row r="100" spans="1:36" s="23" customFormat="1">
      <c r="A100" s="209"/>
      <c r="C100" s="44"/>
      <c r="F100" s="44"/>
      <c r="I100" s="44"/>
      <c r="M100" s="209"/>
      <c r="N100" s="209"/>
      <c r="O100" s="209"/>
      <c r="P100" s="209"/>
      <c r="Q100" s="209"/>
      <c r="R100" s="209"/>
      <c r="S100" s="209"/>
      <c r="T100" s="209"/>
      <c r="U100" s="209"/>
      <c r="V100" s="209"/>
      <c r="W100" s="209"/>
      <c r="X100" s="209"/>
      <c r="Y100" s="209"/>
      <c r="Z100" s="209"/>
      <c r="AA100" s="209"/>
      <c r="AB100" s="209"/>
      <c r="AC100" s="209"/>
      <c r="AD100" s="209"/>
      <c r="AE100" s="209"/>
      <c r="AF100" s="209"/>
      <c r="AG100" s="209"/>
      <c r="AH100" s="209"/>
      <c r="AI100" s="209"/>
      <c r="AJ100" s="209"/>
    </row>
  </sheetData>
  <mergeCells count="9">
    <mergeCell ref="A2:L2"/>
    <mergeCell ref="A1:L1"/>
    <mergeCell ref="A4:A6"/>
    <mergeCell ref="B4:J4"/>
    <mergeCell ref="K4:K6"/>
    <mergeCell ref="L4:L6"/>
    <mergeCell ref="B5:D5"/>
    <mergeCell ref="E5:G5"/>
    <mergeCell ref="H5:J5"/>
  </mergeCells>
  <printOptions horizontalCentered="1"/>
  <pageMargins left="1.4648818897637796" right="0.27559055118110237" top="0.31496062992125984" bottom="0.39370078740157483" header="0" footer="0.19685039370078741"/>
  <pageSetup paperSize="9" scale="90" firstPageNumber="14" orientation="landscape" useFirstPageNumber="1" r:id="rId1"/>
  <headerFooter alignWithMargins="0">
    <oddFooter>&amp;L&amp;Z&amp;F+&amp;F+&amp;A&amp;C&amp;P&amp;R&amp;D+&amp;T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codeName="Hoja5"/>
  <dimension ref="A1:Q118"/>
  <sheetViews>
    <sheetView topLeftCell="A79" workbookViewId="0">
      <selection activeCell="A118" sqref="A118"/>
    </sheetView>
  </sheetViews>
  <sheetFormatPr baseColWidth="10" defaultRowHeight="11.25"/>
  <cols>
    <col min="1" max="1" width="47.83203125" style="71" customWidth="1"/>
    <col min="2" max="2" width="14.5" style="71" bestFit="1" customWidth="1"/>
    <col min="3" max="3" width="9" style="73" bestFit="1" customWidth="1"/>
    <col min="4" max="4" width="14.5" style="71" bestFit="1" customWidth="1"/>
    <col min="5" max="5" width="7.83203125" style="73" bestFit="1" customWidth="1"/>
    <col min="6" max="6" width="12.5" style="71" bestFit="1" customWidth="1"/>
    <col min="7" max="7" width="7.33203125" style="73" bestFit="1" customWidth="1"/>
    <col min="8" max="8" width="14.33203125" style="71" bestFit="1" customWidth="1"/>
    <col min="9" max="9" width="7.83203125" style="73" bestFit="1" customWidth="1"/>
    <col min="10" max="10" width="11.5" style="71" bestFit="1" customWidth="1"/>
    <col min="11" max="11" width="7.33203125" style="73" bestFit="1" customWidth="1"/>
    <col min="12" max="12" width="14.5" style="71" bestFit="1" customWidth="1"/>
    <col min="13" max="13" width="7.83203125" style="73" bestFit="1" customWidth="1"/>
    <col min="14" max="14" width="12.5" style="71" bestFit="1" customWidth="1"/>
    <col min="15" max="15" width="7.6640625" style="73" bestFit="1" customWidth="1"/>
    <col min="16" max="16384" width="12" style="71"/>
  </cols>
  <sheetData>
    <row r="1" spans="1:17">
      <c r="A1" s="257" t="s">
        <v>81</v>
      </c>
      <c r="B1" s="257"/>
      <c r="C1" s="257"/>
      <c r="D1" s="257"/>
      <c r="E1" s="257"/>
      <c r="F1" s="257"/>
      <c r="G1" s="257"/>
      <c r="H1" s="257"/>
      <c r="I1" s="257"/>
      <c r="J1" s="257"/>
      <c r="K1" s="257"/>
      <c r="L1" s="257"/>
      <c r="M1" s="257"/>
      <c r="N1" s="257"/>
      <c r="O1" s="257"/>
    </row>
    <row r="2" spans="1:17">
      <c r="A2" s="257" t="s">
        <v>89</v>
      </c>
      <c r="B2" s="257"/>
      <c r="C2" s="257"/>
      <c r="D2" s="257"/>
      <c r="E2" s="257"/>
      <c r="F2" s="257"/>
      <c r="G2" s="257"/>
      <c r="H2" s="257"/>
      <c r="I2" s="257"/>
      <c r="J2" s="257"/>
      <c r="K2" s="257"/>
      <c r="L2" s="257"/>
      <c r="M2" s="257"/>
      <c r="N2" s="257"/>
      <c r="O2" s="257"/>
    </row>
    <row r="3" spans="1:17">
      <c r="A3" s="257" t="s">
        <v>40</v>
      </c>
      <c r="B3" s="257"/>
      <c r="C3" s="257"/>
      <c r="D3" s="257"/>
      <c r="E3" s="257"/>
      <c r="F3" s="257"/>
      <c r="G3" s="257"/>
      <c r="H3" s="257"/>
      <c r="I3" s="257"/>
      <c r="J3" s="257"/>
      <c r="K3" s="257"/>
      <c r="L3" s="257"/>
      <c r="M3" s="257"/>
      <c r="N3" s="257"/>
      <c r="O3" s="257"/>
    </row>
    <row r="4" spans="1:17" ht="12" customHeight="1">
      <c r="A4" s="258" t="s">
        <v>38</v>
      </c>
      <c r="B4" s="261" t="s">
        <v>7</v>
      </c>
      <c r="C4" s="261"/>
      <c r="D4" s="266" t="s">
        <v>8</v>
      </c>
      <c r="E4" s="266"/>
      <c r="F4" s="266"/>
      <c r="G4" s="266"/>
      <c r="H4" s="266"/>
      <c r="I4" s="266"/>
      <c r="J4" s="266"/>
      <c r="K4" s="266"/>
      <c r="L4" s="261" t="s">
        <v>1</v>
      </c>
      <c r="M4" s="261"/>
      <c r="N4" s="264" t="s">
        <v>2</v>
      </c>
      <c r="O4" s="264"/>
    </row>
    <row r="5" spans="1:17" ht="13.5">
      <c r="A5" s="259"/>
      <c r="B5" s="262"/>
      <c r="C5" s="262"/>
      <c r="D5" s="263" t="s">
        <v>5</v>
      </c>
      <c r="E5" s="263"/>
      <c r="F5" s="263" t="s">
        <v>117</v>
      </c>
      <c r="G5" s="263"/>
      <c r="H5" s="263" t="s">
        <v>12</v>
      </c>
      <c r="I5" s="263"/>
      <c r="J5" s="263" t="s">
        <v>118</v>
      </c>
      <c r="K5" s="263"/>
      <c r="L5" s="262"/>
      <c r="M5" s="262"/>
      <c r="N5" s="265"/>
      <c r="O5" s="265"/>
    </row>
    <row r="6" spans="1:17">
      <c r="A6" s="260"/>
      <c r="B6" s="180" t="s">
        <v>9</v>
      </c>
      <c r="C6" s="181" t="s">
        <v>91</v>
      </c>
      <c r="D6" s="180" t="s">
        <v>9</v>
      </c>
      <c r="E6" s="181" t="s">
        <v>91</v>
      </c>
      <c r="F6" s="180" t="s">
        <v>9</v>
      </c>
      <c r="G6" s="181" t="s">
        <v>91</v>
      </c>
      <c r="H6" s="180" t="s">
        <v>9</v>
      </c>
      <c r="I6" s="181" t="s">
        <v>91</v>
      </c>
      <c r="J6" s="180" t="s">
        <v>9</v>
      </c>
      <c r="K6" s="181" t="s">
        <v>91</v>
      </c>
      <c r="L6" s="180" t="s">
        <v>9</v>
      </c>
      <c r="M6" s="181" t="s">
        <v>91</v>
      </c>
      <c r="N6" s="180" t="s">
        <v>9</v>
      </c>
      <c r="O6" s="181" t="s">
        <v>91</v>
      </c>
    </row>
    <row r="7" spans="1:17">
      <c r="A7" s="111"/>
      <c r="B7" s="112"/>
      <c r="C7" s="113"/>
      <c r="D7" s="113"/>
      <c r="E7" s="113"/>
      <c r="F7" s="96"/>
      <c r="G7" s="67"/>
      <c r="H7" s="113"/>
      <c r="I7" s="113"/>
      <c r="J7" s="113"/>
      <c r="K7" s="113"/>
      <c r="L7" s="113"/>
      <c r="M7" s="113"/>
      <c r="N7" s="113"/>
      <c r="O7" s="113"/>
    </row>
    <row r="8" spans="1:17" ht="12">
      <c r="A8" s="167" t="s">
        <v>109</v>
      </c>
      <c r="B8" s="97">
        <f>[1]MercLab!C126</f>
        <v>3647637.0321056452</v>
      </c>
      <c r="C8" s="67">
        <f>SUM(E8,M8,O8)</f>
        <v>99.999999999983061</v>
      </c>
      <c r="D8" s="96">
        <f>F8+H8+J8</f>
        <v>1695791.5673613106</v>
      </c>
      <c r="E8" s="67">
        <f>IF(ISNUMBER(D8/$B$8*100),D8/$B$8*100,0)</f>
        <v>46.490140121819998</v>
      </c>
      <c r="F8" s="97">
        <f>[1]MercLab!D126</f>
        <v>231670.58479485026</v>
      </c>
      <c r="G8" s="67">
        <f>IF(ISNUMBER(F8/$B$8*100),F8/$B$8*100,0)</f>
        <v>6.3512510361020071</v>
      </c>
      <c r="H8" s="97">
        <f>[1]MercLab!E126</f>
        <v>1364755.0239151984</v>
      </c>
      <c r="I8" s="67">
        <f>IF(ISNUMBER(H8/$B$8*100),H8/$B$8*100,0)</f>
        <v>37.414770491223358</v>
      </c>
      <c r="J8" s="97">
        <f>[1]MercLab!F126</f>
        <v>99365.958651261768</v>
      </c>
      <c r="K8" s="67">
        <f>IF(ISNUMBER(J8/$B$8*100),J8/$B$8*100,0)</f>
        <v>2.7241185944946253</v>
      </c>
      <c r="L8" s="97">
        <f>[1]MercLab!G126</f>
        <v>1468477.3215383713</v>
      </c>
      <c r="M8" s="67">
        <f>IF(ISNUMBER(L8/$B$8*100),L8/$B$8*100,0)</f>
        <v>40.258318155375065</v>
      </c>
      <c r="N8" s="97">
        <f>[1]MercLab!H126</f>
        <v>483368.14320534561</v>
      </c>
      <c r="O8" s="67">
        <f>IF(ISNUMBER(N8/$B$8*100),N8/$B$8*100,0)</f>
        <v>13.251541722788005</v>
      </c>
      <c r="P8" s="200"/>
      <c r="Q8" s="199"/>
    </row>
    <row r="9" spans="1:17" s="72" customFormat="1">
      <c r="A9" s="164"/>
      <c r="B9" s="97"/>
      <c r="C9" s="67"/>
      <c r="D9" s="97"/>
      <c r="E9" s="67"/>
      <c r="F9" s="114"/>
      <c r="G9" s="67"/>
      <c r="H9" s="97"/>
      <c r="I9" s="67"/>
      <c r="J9" s="97"/>
      <c r="K9" s="67"/>
      <c r="L9" s="97"/>
      <c r="M9" s="67"/>
      <c r="N9" s="97"/>
      <c r="O9" s="67"/>
    </row>
    <row r="10" spans="1:17">
      <c r="A10" s="168" t="s">
        <v>42</v>
      </c>
      <c r="B10" s="97"/>
      <c r="C10" s="67"/>
      <c r="D10" s="97"/>
      <c r="E10" s="67"/>
      <c r="F10" s="97"/>
      <c r="G10" s="67"/>
      <c r="H10" s="97"/>
      <c r="I10" s="67"/>
      <c r="J10" s="97"/>
      <c r="K10" s="67"/>
      <c r="L10" s="97"/>
      <c r="M10" s="67"/>
      <c r="N10" s="97"/>
      <c r="O10" s="67"/>
    </row>
    <row r="11" spans="1:17">
      <c r="A11" s="169" t="s">
        <v>74</v>
      </c>
      <c r="B11" s="69">
        <f>SUM(B12:B14)</f>
        <v>1934935.2990707539</v>
      </c>
      <c r="C11" s="70">
        <f>IF(ISNUMBER(B11/B$8*100),B11/B$8*100,0)</f>
        <v>53.046267543615421</v>
      </c>
      <c r="D11" s="69">
        <f>SUM(D12:D14)</f>
        <v>1072327.7409588746</v>
      </c>
      <c r="E11" s="70">
        <f>IF(ISNUMBER(D11/D$8*100),D11/D$8*100,0)</f>
        <v>63.234642841598777</v>
      </c>
      <c r="F11" s="69">
        <f>SUM(F12:F14)</f>
        <v>188825.14021060464</v>
      </c>
      <c r="G11" s="70">
        <f>IF(ISNUMBER(F11/F$8*100),F11/F$8*100,0)</f>
        <v>81.505876275925885</v>
      </c>
      <c r="H11" s="69">
        <f>SUM(H12:H14)</f>
        <v>814705.53299161431</v>
      </c>
      <c r="I11" s="70">
        <f>IF(ISNUMBER(H11/H$8*100),H11/H$8*100,0)</f>
        <v>59.696100671195438</v>
      </c>
      <c r="J11" s="69">
        <f>SUM(J12:J14)</f>
        <v>68797.067756655815</v>
      </c>
      <c r="K11" s="70">
        <f>IF(ISNUMBER(J11/J$8*100),J11/J$8*100,0)</f>
        <v>69.236052960660714</v>
      </c>
      <c r="L11" s="69">
        <f>SUM(L12:L14)</f>
        <v>692604.57250112714</v>
      </c>
      <c r="M11" s="70">
        <f>IF(ISNUMBER(L11/L$8*100),L11/L$8*100,0)</f>
        <v>47.164812308817766</v>
      </c>
      <c r="N11" s="69">
        <f>SUM(N12:N14)</f>
        <v>170002.98561077059</v>
      </c>
      <c r="O11" s="70">
        <f>IF(ISNUMBER(N11/N$8*100),N11/N$8*100,0)</f>
        <v>35.170498511431589</v>
      </c>
    </row>
    <row r="12" spans="1:17">
      <c r="A12" s="170" t="s">
        <v>68</v>
      </c>
      <c r="B12" s="69">
        <f>[1]MercLab!C127</f>
        <v>441909.80864921509</v>
      </c>
      <c r="C12" s="70">
        <f>IF(ISNUMBER(B12/B$8*100),B12/B$8*100,0)</f>
        <v>12.114961131264669</v>
      </c>
      <c r="D12" s="69">
        <f t="shared" ref="D12:D53" si="0">F12+H12+J12</f>
        <v>272557.64713913313</v>
      </c>
      <c r="E12" s="70">
        <f>IF(ISNUMBER(D12/D$8*100),D12/D$8*100,0)</f>
        <v>16.072591253843708</v>
      </c>
      <c r="F12" s="69">
        <f>[1]MercLab!D127</f>
        <v>65851.455747154439</v>
      </c>
      <c r="G12" s="70">
        <f>IF(ISNUMBER(F12/F$8*100),F12/F$8*100,0)</f>
        <v>28.42460807247819</v>
      </c>
      <c r="H12" s="69">
        <f>[1]MercLab!E127</f>
        <v>186995.90598242689</v>
      </c>
      <c r="I12" s="70">
        <f>IF(ISNUMBER(H12/H$8*100),H12/H$8*100,0)</f>
        <v>13.701792827695517</v>
      </c>
      <c r="J12" s="69">
        <f>[1]MercLab!F127</f>
        <v>19710.285409551801</v>
      </c>
      <c r="K12" s="70">
        <f>IF(ISNUMBER(J12/J$8*100),J12/J$8*100,0)</f>
        <v>19.836054195106904</v>
      </c>
      <c r="L12" s="69">
        <f>[1]MercLab!G127</f>
        <v>139361.26908515667</v>
      </c>
      <c r="M12" s="70">
        <f>IF(ISNUMBER(L12/L$8*100),L12/L$8*100,0)</f>
        <v>9.4901887173281185</v>
      </c>
      <c r="N12" s="69">
        <f>[1]MercLab!H127</f>
        <v>29990.892424930338</v>
      </c>
      <c r="O12" s="70">
        <f>IF(ISNUMBER(N12/N$8*100),N12/N$8*100,0)</f>
        <v>6.2045653704136514</v>
      </c>
    </row>
    <row r="13" spans="1:17">
      <c r="A13" s="170" t="s">
        <v>69</v>
      </c>
      <c r="B13" s="69">
        <f>[1]MercLab!C128</f>
        <v>323534.13746859285</v>
      </c>
      <c r="C13" s="70">
        <f>IF(ISNUMBER(B13/B$8*100),B13/B$8*100,0)</f>
        <v>8.8696911074463074</v>
      </c>
      <c r="D13" s="69">
        <f t="shared" si="0"/>
        <v>185761.9875740619</v>
      </c>
      <c r="E13" s="70">
        <f>IF(ISNUMBER(D13/D$8*100),D13/D$8*100,0)</f>
        <v>10.954293626021014</v>
      </c>
      <c r="F13" s="69">
        <f>[1]MercLab!D128</f>
        <v>16764.661838377604</v>
      </c>
      <c r="G13" s="70">
        <f>IF(ISNUMBER(F13/F$8*100),F13/F$8*100,0)</f>
        <v>7.2364222903926727</v>
      </c>
      <c r="H13" s="69">
        <f>[1]MercLab!E128</f>
        <v>156940.27628557151</v>
      </c>
      <c r="I13" s="70">
        <f>IF(ISNUMBER(H13/H$8*100),H13/H$8*100,0)</f>
        <v>11.499519953063993</v>
      </c>
      <c r="J13" s="69">
        <f>[1]MercLab!F128</f>
        <v>12057.049450112796</v>
      </c>
      <c r="K13" s="70">
        <f>IF(ISNUMBER(J13/J$8*100),J13/J$8*100,0)</f>
        <v>12.133983925449396</v>
      </c>
      <c r="L13" s="69">
        <f>[1]MercLab!G128</f>
        <v>106427.79399292315</v>
      </c>
      <c r="M13" s="70">
        <f>IF(ISNUMBER(L13/L$8*100),L13/L$8*100,0)</f>
        <v>7.2474931980175086</v>
      </c>
      <c r="N13" s="69">
        <f>[1]MercLab!H128</f>
        <v>31344.355901611219</v>
      </c>
      <c r="O13" s="70">
        <f>IF(ISNUMBER(N13/N$8*100),N13/N$8*100,0)</f>
        <v>6.4845721304176704</v>
      </c>
    </row>
    <row r="14" spans="1:17">
      <c r="A14" s="170" t="s">
        <v>97</v>
      </c>
      <c r="B14" s="69">
        <f>[1]MercLab!C129</f>
        <v>1169491.352952946</v>
      </c>
      <c r="C14" s="70">
        <f>IF(ISNUMBER(B14/B$8*100),B14/B$8*100,0)</f>
        <v>32.06161530490445</v>
      </c>
      <c r="D14" s="69">
        <f t="shared" si="0"/>
        <v>614008.10624567966</v>
      </c>
      <c r="E14" s="70">
        <f>IF(ISNUMBER(D14/D$8*100),D14/D$8*100,0)</f>
        <v>36.207757961734053</v>
      </c>
      <c r="F14" s="69">
        <f>[1]MercLab!D129</f>
        <v>106209.0226250726</v>
      </c>
      <c r="G14" s="70">
        <f>IF(ISNUMBER(F14/F$8*100),F14/F$8*100,0)</f>
        <v>45.844845913055025</v>
      </c>
      <c r="H14" s="69">
        <f>[1]MercLab!E129</f>
        <v>470769.35072361591</v>
      </c>
      <c r="I14" s="70">
        <f>IF(ISNUMBER(H14/H$8*100),H14/H$8*100,0)</f>
        <v>34.494787890435937</v>
      </c>
      <c r="J14" s="69">
        <f>[1]MercLab!F129</f>
        <v>37029.73289699122</v>
      </c>
      <c r="K14" s="70">
        <f>IF(ISNUMBER(J14/J$8*100),J14/J$8*100,0)</f>
        <v>37.266014840104404</v>
      </c>
      <c r="L14" s="69">
        <f>[1]MercLab!G129</f>
        <v>446815.50942304736</v>
      </c>
      <c r="M14" s="70">
        <f>IF(ISNUMBER(L14/L$8*100),L14/L$8*100,0)</f>
        <v>30.42713039347214</v>
      </c>
      <c r="N14" s="69">
        <f>[1]MercLab!H129</f>
        <v>108667.73728422904</v>
      </c>
      <c r="O14" s="70">
        <f>IF(ISNUMBER(N14/N$8*100),N14/N$8*100,0)</f>
        <v>22.481361010600267</v>
      </c>
    </row>
    <row r="15" spans="1:17">
      <c r="A15" s="169" t="s">
        <v>70</v>
      </c>
      <c r="B15" s="69">
        <f>[1]MercLab!C130</f>
        <v>1712701.7330343057</v>
      </c>
      <c r="C15" s="70">
        <f>IF(ISNUMBER(B15/B$8*100),B15/B$8*100,0)</f>
        <v>46.95373245636852</v>
      </c>
      <c r="D15" s="69">
        <f t="shared" si="0"/>
        <v>623463.82640254486</v>
      </c>
      <c r="E15" s="70">
        <f>IF(ISNUMBER(D15/D$8*100),D15/D$8*100,0)</f>
        <v>36.765357158407646</v>
      </c>
      <c r="F15" s="99">
        <f>[1]MercLab!D130</f>
        <v>42845.444584247307</v>
      </c>
      <c r="G15" s="70">
        <f>IF(ISNUMBER(F15/F$8*100),F15/F$8*100,0)</f>
        <v>18.494123724074836</v>
      </c>
      <c r="H15" s="69">
        <f>[1]MercLab!E130</f>
        <v>550049.49092369166</v>
      </c>
      <c r="I15" s="70">
        <f>IF(ISNUMBER(H15/H$8*100),H15/H$8*100,0)</f>
        <v>40.303899328812435</v>
      </c>
      <c r="J15" s="69">
        <f>[1]MercLab!F130</f>
        <v>30568.890894605869</v>
      </c>
      <c r="K15" s="70">
        <f>IF(ISNUMBER(J15/J$8*100),J15/J$8*100,0)</f>
        <v>30.763947039339211</v>
      </c>
      <c r="L15" s="69">
        <f>[1]MercLab!G130</f>
        <v>775872.74903736368</v>
      </c>
      <c r="M15" s="70">
        <f>IF(ISNUMBER(L15/L$8*100),L15/L$8*100,0)</f>
        <v>52.835187691190377</v>
      </c>
      <c r="N15" s="69">
        <f>[1]MercLab!H130</f>
        <v>313365.15759456693</v>
      </c>
      <c r="O15" s="70">
        <f>IF(ISNUMBER(N15/N$8*100),N15/N$8*100,0)</f>
        <v>64.829501488566748</v>
      </c>
      <c r="P15" s="201"/>
    </row>
    <row r="16" spans="1:17">
      <c r="A16" s="168"/>
      <c r="B16" s="99"/>
      <c r="C16" s="70"/>
      <c r="D16" s="99">
        <f t="shared" si="0"/>
        <v>0</v>
      </c>
      <c r="E16" s="70"/>
      <c r="F16" s="99"/>
      <c r="G16" s="70"/>
      <c r="H16" s="99"/>
      <c r="I16" s="70"/>
      <c r="J16" s="99"/>
      <c r="K16" s="70"/>
      <c r="L16" s="99"/>
      <c r="M16" s="70"/>
      <c r="N16" s="99"/>
      <c r="O16" s="70"/>
    </row>
    <row r="17" spans="1:15">
      <c r="A17" s="168" t="s">
        <v>14</v>
      </c>
      <c r="B17" s="97"/>
      <c r="C17" s="67"/>
      <c r="D17" s="97"/>
      <c r="E17" s="67"/>
      <c r="F17" s="97"/>
      <c r="G17" s="67"/>
      <c r="H17" s="97"/>
      <c r="I17" s="67"/>
      <c r="J17" s="97"/>
      <c r="K17" s="67"/>
      <c r="L17" s="97"/>
      <c r="M17" s="67"/>
      <c r="N17" s="97"/>
      <c r="O17" s="67"/>
    </row>
    <row r="18" spans="1:15">
      <c r="A18" s="171" t="s">
        <v>44</v>
      </c>
      <c r="B18" s="69">
        <f>[1]MercLab!C132</f>
        <v>354564.92453675932</v>
      </c>
      <c r="C18" s="70">
        <f>IF(ISNUMBER(B18/B$8*100),B18/B$8*100,0)</f>
        <v>9.720400396639306</v>
      </c>
      <c r="D18" s="69">
        <f t="shared" si="0"/>
        <v>110964.80426148955</v>
      </c>
      <c r="E18" s="70">
        <f>IF(ISNUMBER(D18/D$8*100),D18/D$8*100,0)</f>
        <v>6.5435402791955894</v>
      </c>
      <c r="F18" s="69">
        <f>[1]MercLab!D132</f>
        <v>4626.17370869754</v>
      </c>
      <c r="G18" s="70">
        <f>IF(ISNUMBER(F18/F$8*100),F18/F$8*100,0)</f>
        <v>1.9968757418185503</v>
      </c>
      <c r="H18" s="69">
        <f>[1]MercLab!E132</f>
        <v>96158.031828728301</v>
      </c>
      <c r="I18" s="70">
        <f>IF(ISNUMBER(H18/H$8*100),H18/H$8*100,0)</f>
        <v>7.0458089652508411</v>
      </c>
      <c r="J18" s="69">
        <f>[1]MercLab!F132</f>
        <v>10180.598724063721</v>
      </c>
      <c r="K18" s="70">
        <f>IF(ISNUMBER(J18/J$8*100),J18/J$8*100,0)</f>
        <v>10.245559809666714</v>
      </c>
      <c r="L18" s="69">
        <f>[1]MercLab!G132</f>
        <v>217640.40085899428</v>
      </c>
      <c r="M18" s="70">
        <f>IF(ISNUMBER(L18/L$8*100),L18/L$8*100,0)</f>
        <v>14.820821381905647</v>
      </c>
      <c r="N18" s="69">
        <f>[1]MercLab!H132</f>
        <v>25959.719416274507</v>
      </c>
      <c r="O18" s="70">
        <f>IF(ISNUMBER(N18/N$8*100),N18/N$8*100,0)</f>
        <v>5.3705896388058481</v>
      </c>
    </row>
    <row r="19" spans="1:15">
      <c r="A19" s="171" t="s">
        <v>45</v>
      </c>
      <c r="B19" s="69">
        <f>[1]MercLab!C133</f>
        <v>1927868.5716296944</v>
      </c>
      <c r="C19" s="70">
        <f>IF(ISNUMBER(B19/B$8*100),B19/B$8*100,0)</f>
        <v>52.85253315121674</v>
      </c>
      <c r="D19" s="69">
        <f t="shared" si="0"/>
        <v>740313.47470471496</v>
      </c>
      <c r="E19" s="70">
        <f>IF(ISNUMBER(D19/D$8*100),D19/D$8*100,0)</f>
        <v>43.655923814779854</v>
      </c>
      <c r="F19" s="69">
        <f>[1]MercLab!D133</f>
        <v>33338.382777890074</v>
      </c>
      <c r="G19" s="70">
        <f>IF(ISNUMBER(F19/F$8*100),F19/F$8*100,0)</f>
        <v>14.390425442838156</v>
      </c>
      <c r="H19" s="69">
        <f>[1]MercLab!E133</f>
        <v>647305.61298824777</v>
      </c>
      <c r="I19" s="70">
        <f>IF(ISNUMBER(H19/H$8*100),H19/H$8*100,0)</f>
        <v>47.430168905424694</v>
      </c>
      <c r="J19" s="69">
        <f>[1]MercLab!F133</f>
        <v>59669.478938577166</v>
      </c>
      <c r="K19" s="70">
        <f>IF(ISNUMBER(J19/J$8*100),J19/J$8*100,0)</f>
        <v>60.050222177189724</v>
      </c>
      <c r="L19" s="69">
        <f>[1]MercLab!G133</f>
        <v>887293.38857978012</v>
      </c>
      <c r="M19" s="70">
        <f>IF(ISNUMBER(L19/L$8*100),L19/L$8*100,0)</f>
        <v>60.422682432048383</v>
      </c>
      <c r="N19" s="69">
        <f>[1]MercLab!H133</f>
        <v>300261.70834544301</v>
      </c>
      <c r="O19" s="70">
        <f>IF(ISNUMBER(N19/N$8*100),N19/N$8*100,0)</f>
        <v>62.118638260752135</v>
      </c>
    </row>
    <row r="20" spans="1:15">
      <c r="A20" s="171" t="s">
        <v>46</v>
      </c>
      <c r="B20" s="69">
        <f>[1]MercLab!C134</f>
        <v>1001493.4133097666</v>
      </c>
      <c r="C20" s="70">
        <f>IF(ISNUMBER(B20/B$8*100),B20/B$8*100,0)</f>
        <v>27.455950372661984</v>
      </c>
      <c r="D20" s="69">
        <f t="shared" si="0"/>
        <v>572741.8764662944</v>
      </c>
      <c r="E20" s="70">
        <f>IF(ISNUMBER(D20/D$8*100),D20/D$8*100,0)</f>
        <v>33.774308558303154</v>
      </c>
      <c r="F20" s="69">
        <f>[1]MercLab!D134</f>
        <v>86672.909893913471</v>
      </c>
      <c r="G20" s="70">
        <f>IF(ISNUMBER(F20/F$8*100),F20/F$8*100,0)</f>
        <v>37.412134117356487</v>
      </c>
      <c r="H20" s="69">
        <f>[1]MercLab!E134</f>
        <v>459354.74751032336</v>
      </c>
      <c r="I20" s="70">
        <f>IF(ISNUMBER(H20/H$8*100),H20/H$8*100,0)</f>
        <v>33.65840311710523</v>
      </c>
      <c r="J20" s="69">
        <f>[1]MercLab!F134</f>
        <v>26714.219062057542</v>
      </c>
      <c r="K20" s="70">
        <f>IF(ISNUMBER(J20/J$8*100),J20/J$8*100,0)</f>
        <v>26.884679043669973</v>
      </c>
      <c r="L20" s="69">
        <f>[1]MercLab!G134</f>
        <v>290339.46147601679</v>
      </c>
      <c r="M20" s="70">
        <f>IF(ISNUMBER(L20/L$8*100),L20/L$8*100,0)</f>
        <v>19.771463761650622</v>
      </c>
      <c r="N20" s="69">
        <f>[1]MercLab!H134</f>
        <v>138412.07536746404</v>
      </c>
      <c r="O20" s="70">
        <f>IF(ISNUMBER(N20/N$8*100),N20/N$8*100,0)</f>
        <v>28.634918811491367</v>
      </c>
    </row>
    <row r="21" spans="1:15">
      <c r="A21" s="171" t="s">
        <v>47</v>
      </c>
      <c r="B21" s="69">
        <f>[1]MercLab!C135</f>
        <v>349797.25361871265</v>
      </c>
      <c r="C21" s="70">
        <f>IF(ISNUMBER(B21/B$8*100),B21/B$8*100,0)</f>
        <v>9.589694658209666</v>
      </c>
      <c r="D21" s="69">
        <f t="shared" si="0"/>
        <v>264343.24929929787</v>
      </c>
      <c r="E21" s="70">
        <f>IF(ISNUMBER(D21/D$8*100),D21/D$8*100,0)</f>
        <v>15.588192227575576</v>
      </c>
      <c r="F21" s="98">
        <f>[1]MercLab!D135</f>
        <v>105991.16500063015</v>
      </c>
      <c r="G21" s="70">
        <f>IF(ISNUMBER(F21/F$8*100),F21/F$8*100,0)</f>
        <v>45.750808241144561</v>
      </c>
      <c r="H21" s="69">
        <f>[1]MercLab!E135</f>
        <v>156344.95610852036</v>
      </c>
      <c r="I21" s="70">
        <f>IF(ISNUMBER(H21/H$8*100),H21/H$8*100,0)</f>
        <v>11.45589892462892</v>
      </c>
      <c r="J21" s="69">
        <f>[1]MercLab!F135</f>
        <v>2007.1281901473599</v>
      </c>
      <c r="K21" s="70">
        <f>IF(ISNUMBER(J21/J$8*100),J21/J$8*100,0)</f>
        <v>2.019935415901986</v>
      </c>
      <c r="L21" s="69">
        <f>[1]MercLab!G135</f>
        <v>67116.631111468552</v>
      </c>
      <c r="M21" s="70">
        <f>IF(ISNUMBER(L21/L$8*100),L21/L$8*100,0)</f>
        <v>4.5704914966720374</v>
      </c>
      <c r="N21" s="69">
        <f>[1]MercLab!H135</f>
        <v>18337.373207947076</v>
      </c>
      <c r="O21" s="70">
        <f>IF(ISNUMBER(N21/N$8*100),N21/N$8*100,0)</f>
        <v>3.7936660629612389</v>
      </c>
    </row>
    <row r="22" spans="1:15">
      <c r="A22" s="170" t="s">
        <v>63</v>
      </c>
      <c r="B22" s="98">
        <f>[1]MercLab!C136</f>
        <v>13912.869010058303</v>
      </c>
      <c r="C22" s="70">
        <f>IF(ISNUMBER(B22/B$8*100),B22/B$8*100,0)</f>
        <v>0.38142142125437634</v>
      </c>
      <c r="D22" s="98">
        <f t="shared" si="0"/>
        <v>7428.1626296221202</v>
      </c>
      <c r="E22" s="70">
        <f>IF(ISNUMBER(D22/D$8*100),D22/D$8*100,0)</f>
        <v>0.43803512015220752</v>
      </c>
      <c r="F22" s="99">
        <f>[1]MercLab!D136</f>
        <v>1041.9534137208002</v>
      </c>
      <c r="G22" s="70">
        <f>IF(ISNUMBER(F22/F$8*100),F22/F$8*100,0)</f>
        <v>0.44975645684301024</v>
      </c>
      <c r="H22" s="98">
        <f>[1]MercLab!E136</f>
        <v>5591.6754794853205</v>
      </c>
      <c r="I22" s="70">
        <f>IF(ISNUMBER(H22/H$8*100),H22/H$8*100,0)</f>
        <v>0.4097200875981365</v>
      </c>
      <c r="J22" s="98">
        <f>[1]MercLab!F136</f>
        <v>794.5337364159999</v>
      </c>
      <c r="K22" s="70">
        <f>IF(ISNUMBER(J22/J$8*100),J22/J$8*100,0)</f>
        <v>0.79960355357162427</v>
      </c>
      <c r="L22" s="98">
        <f>[1]MercLab!G136</f>
        <v>6087.4395122281794</v>
      </c>
      <c r="M22" s="70">
        <f>IF(ISNUMBER(L22/L$8*100),L22/L$8*100,0)</f>
        <v>0.41454092773125029</v>
      </c>
      <c r="N22" s="98">
        <f>[1]MercLab!H136</f>
        <v>397.26686820799995</v>
      </c>
      <c r="O22" s="70">
        <f>IF(ISNUMBER(N22/N$8*100),N22/N$8*100,0)</f>
        <v>8.2187225987549642E-2</v>
      </c>
    </row>
    <row r="23" spans="1:15">
      <c r="A23"/>
      <c r="B23" s="99"/>
      <c r="C23" s="100"/>
      <c r="D23" s="99">
        <f t="shared" si="0"/>
        <v>0</v>
      </c>
      <c r="E23" s="100"/>
      <c r="F23" s="99"/>
      <c r="G23" s="100"/>
      <c r="H23" s="99"/>
      <c r="I23" s="100"/>
      <c r="J23" s="99"/>
      <c r="K23" s="100"/>
      <c r="L23" s="99"/>
      <c r="M23" s="100"/>
      <c r="N23" s="99"/>
      <c r="O23" s="100"/>
    </row>
    <row r="24" spans="1:15">
      <c r="A24" s="173" t="s">
        <v>19</v>
      </c>
      <c r="B24" s="97"/>
      <c r="C24" s="67"/>
      <c r="D24" s="97"/>
      <c r="E24" s="67"/>
      <c r="F24" s="97"/>
      <c r="G24" s="67"/>
      <c r="H24" s="97"/>
      <c r="I24" s="67"/>
      <c r="J24" s="97"/>
      <c r="K24" s="67"/>
      <c r="L24" s="97"/>
      <c r="M24" s="67"/>
      <c r="N24" s="97"/>
      <c r="O24" s="67"/>
    </row>
    <row r="25" spans="1:15">
      <c r="A25" s="171" t="s">
        <v>48</v>
      </c>
      <c r="B25" s="98">
        <f>[1]MercLab!C138</f>
        <v>25356.844232165953</v>
      </c>
      <c r="C25" s="70">
        <f t="shared" ref="C25:C33" si="1">IF(ISNUMBER(B25/B$8*100),B25/B$8*100,0)</f>
        <v>0.69515809848899335</v>
      </c>
      <c r="D25" s="98">
        <f t="shared" si="0"/>
        <v>1649.7069607737399</v>
      </c>
      <c r="E25" s="70">
        <f t="shared" ref="E25:E33" si="2">IF(ISNUMBER(D25/D$8*100),D25/D$8*100,0)</f>
        <v>9.7282413270913984E-2</v>
      </c>
      <c r="F25" s="98">
        <f>[1]MercLab!D138</f>
        <v>0</v>
      </c>
      <c r="G25" s="70">
        <f t="shared" ref="G25:G33" si="3">IF(ISNUMBER(F25/F$8*100),F25/F$8*100,0)</f>
        <v>0</v>
      </c>
      <c r="H25" s="98">
        <f>[1]MercLab!E138</f>
        <v>1649.7069607737399</v>
      </c>
      <c r="I25" s="70">
        <f t="shared" ref="I25:I33" si="4">IF(ISNUMBER(H25/H$8*100),H25/H$8*100,0)</f>
        <v>0.12087934697914308</v>
      </c>
      <c r="J25" s="98">
        <f>[1]MercLab!F138</f>
        <v>0</v>
      </c>
      <c r="K25" s="70">
        <f t="shared" ref="K25:K33" si="5">IF(ISNUMBER(J25/J$8*100),J25/J$8*100,0)</f>
        <v>0</v>
      </c>
      <c r="L25" s="98">
        <f>[1]MercLab!G138</f>
        <v>3285.15169216698</v>
      </c>
      <c r="M25" s="70">
        <f t="shared" ref="M25:M33" si="6">IF(ISNUMBER(L25/L$8*100),L25/L$8*100,0)</f>
        <v>0.22371143523860942</v>
      </c>
      <c r="N25" s="98">
        <f>[1]MercLab!H138</f>
        <v>20421.985579225213</v>
      </c>
      <c r="O25" s="70">
        <f t="shared" ref="O25:O33" si="7">IF(ISNUMBER(N25/N$8*100),N25/N$8*100,0)</f>
        <v>4.2249341141518908</v>
      </c>
    </row>
    <row r="26" spans="1:15">
      <c r="A26" s="171" t="s">
        <v>49</v>
      </c>
      <c r="B26" s="98">
        <f>[1]MercLab!C139</f>
        <v>129812.45883155659</v>
      </c>
      <c r="C26" s="70">
        <f t="shared" si="1"/>
        <v>3.5588096537286411</v>
      </c>
      <c r="D26" s="98">
        <f t="shared" si="0"/>
        <v>28150.435544814547</v>
      </c>
      <c r="E26" s="70">
        <f t="shared" si="2"/>
        <v>1.6600174270601693</v>
      </c>
      <c r="F26" s="98">
        <f>[1]MercLab!D139</f>
        <v>0</v>
      </c>
      <c r="G26" s="70">
        <f t="shared" si="3"/>
        <v>0</v>
      </c>
      <c r="H26" s="98">
        <f>[1]MercLab!E139</f>
        <v>25534.967443730588</v>
      </c>
      <c r="I26" s="70">
        <f t="shared" si="4"/>
        <v>1.8710293786262149</v>
      </c>
      <c r="J26" s="98">
        <f>[1]MercLab!F139</f>
        <v>2615.4681010839599</v>
      </c>
      <c r="K26" s="70">
        <f t="shared" si="5"/>
        <v>2.6321570652413246</v>
      </c>
      <c r="L26" s="98">
        <f>[1]MercLab!G139</f>
        <v>8200.6004308474785</v>
      </c>
      <c r="M26" s="70">
        <f t="shared" si="6"/>
        <v>0.55844242948584055</v>
      </c>
      <c r="N26" s="98">
        <f>[1]MercLab!H139</f>
        <v>93461.422855894445</v>
      </c>
      <c r="O26" s="70">
        <f t="shared" si="7"/>
        <v>19.335453560535935</v>
      </c>
    </row>
    <row r="27" spans="1:15">
      <c r="A27" s="171" t="s">
        <v>50</v>
      </c>
      <c r="B27" s="98">
        <f>[1]MercLab!C140</f>
        <v>350729.84865717078</v>
      </c>
      <c r="C27" s="70">
        <f t="shared" si="1"/>
        <v>9.6152617590546683</v>
      </c>
      <c r="D27" s="98">
        <f t="shared" si="0"/>
        <v>150400.66702283223</v>
      </c>
      <c r="E27" s="70">
        <f t="shared" si="2"/>
        <v>8.8690538340663529</v>
      </c>
      <c r="F27" s="98">
        <f>[1]MercLab!D140</f>
        <v>2395.2132554447999</v>
      </c>
      <c r="G27" s="70">
        <f t="shared" si="3"/>
        <v>1.0338875164345174</v>
      </c>
      <c r="H27" s="98">
        <f>[1]MercLab!E140</f>
        <v>133172.7625659341</v>
      </c>
      <c r="I27" s="70">
        <f t="shared" si="4"/>
        <v>9.7579976063315108</v>
      </c>
      <c r="J27" s="98">
        <f>[1]MercLab!F140</f>
        <v>14832.691201453319</v>
      </c>
      <c r="K27" s="70">
        <f t="shared" si="5"/>
        <v>14.927336688322656</v>
      </c>
      <c r="L27" s="98">
        <f>[1]MercLab!G140</f>
        <v>49701.105246599174</v>
      </c>
      <c r="M27" s="70">
        <f t="shared" si="6"/>
        <v>3.3845333882672759</v>
      </c>
      <c r="N27" s="98">
        <f>[1]MercLab!H140</f>
        <v>150628.07638774117</v>
      </c>
      <c r="O27" s="70">
        <f t="shared" si="7"/>
        <v>31.162185283640216</v>
      </c>
    </row>
    <row r="28" spans="1:15">
      <c r="A28" s="171" t="s">
        <v>51</v>
      </c>
      <c r="B28" s="98">
        <f>[1]MercLab!C141</f>
        <v>571390.11780705163</v>
      </c>
      <c r="C28" s="70">
        <f t="shared" si="1"/>
        <v>15.664664898886866</v>
      </c>
      <c r="D28" s="98">
        <f t="shared" si="0"/>
        <v>365829.73653238791</v>
      </c>
      <c r="E28" s="70">
        <f t="shared" si="2"/>
        <v>21.572800783626203</v>
      </c>
      <c r="F28" s="99">
        <f>[1]MercLab!D141</f>
        <v>23109.270001737903</v>
      </c>
      <c r="G28" s="70">
        <f t="shared" si="3"/>
        <v>9.9750557552231776</v>
      </c>
      <c r="H28" s="98">
        <f>[1]MercLab!E141</f>
        <v>323312.98174080736</v>
      </c>
      <c r="I28" s="70">
        <f t="shared" si="4"/>
        <v>23.690184397584385</v>
      </c>
      <c r="J28" s="98">
        <f>[1]MercLab!F141</f>
        <v>19407.484789842645</v>
      </c>
      <c r="K28" s="70">
        <f t="shared" si="5"/>
        <v>19.531321443751004</v>
      </c>
      <c r="L28" s="98">
        <f>[1]MercLab!G141</f>
        <v>116072.07685483663</v>
      </c>
      <c r="M28" s="70">
        <f t="shared" si="6"/>
        <v>7.9042471512763957</v>
      </c>
      <c r="N28" s="98">
        <f>[1]MercLab!H141</f>
        <v>89488.304419824883</v>
      </c>
      <c r="O28" s="70">
        <f t="shared" si="7"/>
        <v>18.513488254812078</v>
      </c>
    </row>
    <row r="29" spans="1:15">
      <c r="A29" s="171" t="s">
        <v>52</v>
      </c>
      <c r="B29" s="99">
        <f>[1]MercLab!C142</f>
        <v>425510.96390667558</v>
      </c>
      <c r="C29" s="70">
        <f t="shared" si="1"/>
        <v>11.665386664337156</v>
      </c>
      <c r="D29" s="99">
        <f t="shared" si="0"/>
        <v>268169.8336364667</v>
      </c>
      <c r="E29" s="70">
        <f t="shared" si="2"/>
        <v>15.813844035900292</v>
      </c>
      <c r="F29" s="69">
        <f>[1]MercLab!D142</f>
        <v>29376.038480212876</v>
      </c>
      <c r="G29" s="70">
        <f t="shared" si="3"/>
        <v>12.68008992433202</v>
      </c>
      <c r="H29" s="99">
        <f>[1]MercLab!E142</f>
        <v>227320.61344703133</v>
      </c>
      <c r="I29" s="70">
        <f t="shared" si="4"/>
        <v>16.656514133569242</v>
      </c>
      <c r="J29" s="99">
        <f>[1]MercLab!F142</f>
        <v>11473.181709222503</v>
      </c>
      <c r="K29" s="70">
        <f t="shared" si="5"/>
        <v>11.546390599912774</v>
      </c>
      <c r="L29" s="99">
        <f>[1]MercLab!G142</f>
        <v>129056.62207206798</v>
      </c>
      <c r="M29" s="70">
        <f t="shared" si="6"/>
        <v>8.7884654518783272</v>
      </c>
      <c r="N29" s="99">
        <f>[1]MercLab!H142</f>
        <v>28284.508198137086</v>
      </c>
      <c r="O29" s="70">
        <f t="shared" si="7"/>
        <v>5.8515457825943642</v>
      </c>
    </row>
    <row r="30" spans="1:15">
      <c r="A30" s="171" t="s">
        <v>64</v>
      </c>
      <c r="B30" s="69">
        <f>[1]MercLab!C143</f>
        <v>463516.03285748471</v>
      </c>
      <c r="C30" s="70">
        <f t="shared" si="1"/>
        <v>12.707295950165143</v>
      </c>
      <c r="D30" s="69">
        <f t="shared" si="0"/>
        <v>244720.89740936784</v>
      </c>
      <c r="E30" s="70">
        <f t="shared" si="2"/>
        <v>14.431071725999853</v>
      </c>
      <c r="F30" s="98">
        <f>[1]MercLab!D143</f>
        <v>31494.761846067828</v>
      </c>
      <c r="G30" s="70">
        <f t="shared" si="3"/>
        <v>13.594631305462098</v>
      </c>
      <c r="H30" s="69">
        <f>[1]MercLab!E143</f>
        <v>202313.77240667245</v>
      </c>
      <c r="I30" s="70">
        <f t="shared" si="4"/>
        <v>14.824182278976069</v>
      </c>
      <c r="J30" s="69">
        <f>[1]MercLab!F143</f>
        <v>10912.36315662756</v>
      </c>
      <c r="K30" s="70">
        <f t="shared" si="5"/>
        <v>10.981993536565144</v>
      </c>
      <c r="L30" s="69">
        <f>[1]MercLab!G143</f>
        <v>192088.46422735619</v>
      </c>
      <c r="M30" s="70">
        <f t="shared" si="6"/>
        <v>13.080792015645502</v>
      </c>
      <c r="N30" s="69">
        <f>[1]MercLab!H143</f>
        <v>26706.671220755547</v>
      </c>
      <c r="O30" s="70">
        <f t="shared" si="7"/>
        <v>5.5251202620959559</v>
      </c>
    </row>
    <row r="31" spans="1:15">
      <c r="A31" s="171" t="s">
        <v>65</v>
      </c>
      <c r="B31" s="98">
        <f>[1]MercLab!C144</f>
        <v>632008.85524787672</v>
      </c>
      <c r="C31" s="70">
        <f t="shared" si="1"/>
        <v>17.326528097096368</v>
      </c>
      <c r="D31" s="98">
        <f t="shared" si="0"/>
        <v>310614.69343860727</v>
      </c>
      <c r="E31" s="70">
        <f t="shared" si="2"/>
        <v>18.316796675780779</v>
      </c>
      <c r="F31" s="98">
        <f>[1]MercLab!D144</f>
        <v>57663.677391611949</v>
      </c>
      <c r="G31" s="70">
        <f t="shared" si="3"/>
        <v>24.890375030854472</v>
      </c>
      <c r="H31" s="98">
        <f>[1]MercLab!E144</f>
        <v>236232.10709262363</v>
      </c>
      <c r="I31" s="70">
        <f t="shared" si="4"/>
        <v>17.309487999899268</v>
      </c>
      <c r="J31" s="98">
        <f>[1]MercLab!F144</f>
        <v>16718.90895437172</v>
      </c>
      <c r="K31" s="70">
        <f t="shared" si="5"/>
        <v>16.825590153111676</v>
      </c>
      <c r="L31" s="98">
        <f>[1]MercLab!G144</f>
        <v>300443.81968400138</v>
      </c>
      <c r="M31" s="70">
        <f t="shared" si="6"/>
        <v>20.459547810330335</v>
      </c>
      <c r="N31" s="98">
        <f>[1]MercLab!H144</f>
        <v>20950.342125262683</v>
      </c>
      <c r="O31" s="70">
        <f t="shared" si="7"/>
        <v>4.3342413892515275</v>
      </c>
    </row>
    <row r="32" spans="1:15">
      <c r="A32" s="171" t="s">
        <v>66</v>
      </c>
      <c r="B32" s="98">
        <f>[1]MercLab!C145</f>
        <v>681809.29032680776</v>
      </c>
      <c r="C32" s="70">
        <f t="shared" si="1"/>
        <v>18.691807444811047</v>
      </c>
      <c r="D32" s="98">
        <f t="shared" si="0"/>
        <v>250432.85190489766</v>
      </c>
      <c r="E32" s="70">
        <f t="shared" si="2"/>
        <v>14.767902891189438</v>
      </c>
      <c r="F32" s="98">
        <f>[1]MercLab!D145</f>
        <v>71741.517056871235</v>
      </c>
      <c r="G32" s="70">
        <f t="shared" si="3"/>
        <v>30.967037580709711</v>
      </c>
      <c r="H32" s="98">
        <f>[1]MercLab!E145</f>
        <v>162990.16587371434</v>
      </c>
      <c r="I32" s="70">
        <f t="shared" si="4"/>
        <v>11.942814865493547</v>
      </c>
      <c r="J32" s="98">
        <f>[1]MercLab!F145</f>
        <v>15701.168974312079</v>
      </c>
      <c r="K32" s="70">
        <f t="shared" si="5"/>
        <v>15.801356105683483</v>
      </c>
      <c r="L32" s="98">
        <f>[1]MercLab!G145</f>
        <v>406805.92712961335</v>
      </c>
      <c r="M32" s="70">
        <f t="shared" si="6"/>
        <v>27.702567902338799</v>
      </c>
      <c r="N32" s="98">
        <f>[1]MercLab!H145</f>
        <v>24570.511292297146</v>
      </c>
      <c r="O32" s="70">
        <f t="shared" si="7"/>
        <v>5.0831879671182723</v>
      </c>
    </row>
    <row r="33" spans="1:15">
      <c r="A33" s="170" t="s">
        <v>98</v>
      </c>
      <c r="B33" s="98">
        <f>[1]MercLab!C146</f>
        <v>351318.03861139115</v>
      </c>
      <c r="C33" s="70">
        <f t="shared" si="1"/>
        <v>9.6313869916105208</v>
      </c>
      <c r="D33" s="98">
        <f t="shared" si="0"/>
        <v>75550.53751237932</v>
      </c>
      <c r="E33" s="70">
        <f t="shared" si="2"/>
        <v>4.4551782758265297</v>
      </c>
      <c r="F33" s="99">
        <f>[1]MercLab!D146</f>
        <v>15890.106762905358</v>
      </c>
      <c r="G33" s="70">
        <f t="shared" si="3"/>
        <v>6.8589228869847334</v>
      </c>
      <c r="H33" s="98">
        <f>[1]MercLab!E146</f>
        <v>51955.738985126081</v>
      </c>
      <c r="I33" s="70">
        <f t="shared" si="4"/>
        <v>3.8069644789491868</v>
      </c>
      <c r="J33" s="98">
        <f>[1]MercLab!F146</f>
        <v>7704.6917643478801</v>
      </c>
      <c r="K33" s="70">
        <f t="shared" si="5"/>
        <v>7.7538544074118327</v>
      </c>
      <c r="L33" s="98">
        <f>[1]MercLab!G146</f>
        <v>261632.62285159371</v>
      </c>
      <c r="M33" s="70">
        <f t="shared" si="6"/>
        <v>17.816592671482891</v>
      </c>
      <c r="N33" s="98">
        <f>[1]MercLab!H146</f>
        <v>14134.878247415501</v>
      </c>
      <c r="O33" s="70">
        <f t="shared" si="7"/>
        <v>2.9242469629221488</v>
      </c>
    </row>
    <row r="34" spans="1:15">
      <c r="A34" s="172"/>
      <c r="B34" s="99"/>
      <c r="C34" s="70"/>
      <c r="D34" s="99"/>
      <c r="E34" s="70"/>
      <c r="F34" s="99"/>
      <c r="G34" s="70"/>
      <c r="H34" s="99"/>
      <c r="I34" s="70"/>
      <c r="J34" s="99"/>
      <c r="K34" s="70"/>
      <c r="L34" s="99"/>
      <c r="M34" s="70"/>
      <c r="N34" s="99"/>
      <c r="O34" s="70"/>
    </row>
    <row r="35" spans="1:15">
      <c r="A35" s="168" t="s">
        <v>15</v>
      </c>
      <c r="B35" s="97"/>
      <c r="C35" s="67"/>
      <c r="D35" s="97"/>
      <c r="E35" s="67"/>
      <c r="F35" s="97"/>
      <c r="G35" s="67"/>
      <c r="H35" s="97"/>
      <c r="I35" s="67"/>
      <c r="J35" s="97"/>
      <c r="K35" s="67"/>
      <c r="L35" s="97"/>
      <c r="M35" s="67"/>
      <c r="N35" s="97"/>
      <c r="O35" s="67"/>
    </row>
    <row r="36" spans="1:15">
      <c r="A36" s="170" t="s">
        <v>71</v>
      </c>
      <c r="B36" s="98">
        <f>[1]MercLab!C148</f>
        <v>2255445.8710220074</v>
      </c>
      <c r="C36" s="70">
        <f t="shared" ref="C36:C47" si="8">IF(ISNUMBER(B36/B$8*100),B36/B$8*100,0)</f>
        <v>61.833067576902593</v>
      </c>
      <c r="D36" s="98">
        <f t="shared" si="0"/>
        <v>1108975.0804930343</v>
      </c>
      <c r="E36" s="70">
        <f t="shared" ref="E36:E47" si="9">IF(ISNUMBER(D36/D$8*100),D36/D$8*100,0)</f>
        <v>65.395718544503922</v>
      </c>
      <c r="F36" s="98">
        <f>[1]MercLab!D148</f>
        <v>106970.8858900598</v>
      </c>
      <c r="G36" s="70">
        <f t="shared" ref="G36:G47" si="10">IF(ISNUMBER(F36/F$8*100),F36/F$8*100,0)</f>
        <v>46.173702192181636</v>
      </c>
      <c r="H36" s="98">
        <f>[1]MercLab!E148</f>
        <v>994177.21963461745</v>
      </c>
      <c r="I36" s="70">
        <f t="shared" ref="I36:I47" si="11">IF(ISNUMBER(H36/H$8*100),H36/H$8*100,0)</f>
        <v>72.846569692964351</v>
      </c>
      <c r="J36" s="98">
        <f>[1]MercLab!F148</f>
        <v>7826.9749683568998</v>
      </c>
      <c r="K36" s="70">
        <f t="shared" ref="K36:K47" si="12">IF(ISNUMBER(J36/J$8*100),J36/J$8*100,0)</f>
        <v>7.8769178847523866</v>
      </c>
      <c r="L36" s="98">
        <f>[1]MercLab!G148</f>
        <v>862530.38444418169</v>
      </c>
      <c r="M36" s="70">
        <f t="shared" ref="M36:M47" si="13">IF(ISNUMBER(L36/L$8*100),L36/L$8*100,0)</f>
        <v>58.736377592852307</v>
      </c>
      <c r="N36" s="98">
        <f>[1]MercLab!H148</f>
        <v>283940.40608506114</v>
      </c>
      <c r="O36" s="70">
        <f t="shared" ref="O36:O47" si="14">IF(ISNUMBER(N36/N$8*100),N36/N$8*100,0)</f>
        <v>58.742060286012041</v>
      </c>
    </row>
    <row r="37" spans="1:15">
      <c r="A37" s="170" t="s">
        <v>4</v>
      </c>
      <c r="B37" s="98">
        <f>[1]MercLab!C149</f>
        <v>1392191.1610828545</v>
      </c>
      <c r="C37" s="70">
        <f t="shared" si="8"/>
        <v>38.166932423075941</v>
      </c>
      <c r="D37" s="98">
        <f t="shared" si="0"/>
        <v>586816.48686838138</v>
      </c>
      <c r="E37" s="70">
        <f t="shared" si="9"/>
        <v>34.604281455502282</v>
      </c>
      <c r="F37" s="99">
        <f>[1]MercLab!D149</f>
        <v>124699.69890479231</v>
      </c>
      <c r="G37" s="70">
        <f t="shared" si="10"/>
        <v>53.826297807819159</v>
      </c>
      <c r="H37" s="98">
        <f>[1]MercLab!E149</f>
        <v>370577.80428068421</v>
      </c>
      <c r="I37" s="70">
        <f t="shared" si="11"/>
        <v>27.153430307043202</v>
      </c>
      <c r="J37" s="98">
        <f>[1]MercLab!F149</f>
        <v>91538.983682904844</v>
      </c>
      <c r="K37" s="70">
        <f t="shared" si="12"/>
        <v>92.123082115247584</v>
      </c>
      <c r="L37" s="98">
        <f>[1]MercLab!G149</f>
        <v>605946.93709431065</v>
      </c>
      <c r="M37" s="70">
        <f t="shared" si="13"/>
        <v>41.263622407155928</v>
      </c>
      <c r="N37" s="98">
        <f>[1]MercLab!H149</f>
        <v>199427.73712027346</v>
      </c>
      <c r="O37" s="70">
        <f t="shared" si="14"/>
        <v>41.257939713985678</v>
      </c>
    </row>
    <row r="38" spans="1:15">
      <c r="A38" s="172"/>
      <c r="B38" s="99"/>
      <c r="C38" s="70"/>
      <c r="D38" s="99"/>
      <c r="E38" s="70"/>
      <c r="F38" s="99"/>
      <c r="G38" s="70"/>
      <c r="H38" s="99"/>
      <c r="I38" s="70"/>
      <c r="J38" s="99"/>
      <c r="K38" s="70"/>
      <c r="L38" s="99"/>
      <c r="M38" s="70"/>
      <c r="N38" s="99"/>
      <c r="O38" s="70"/>
    </row>
    <row r="39" spans="1:15">
      <c r="A39" s="168" t="s">
        <v>110</v>
      </c>
      <c r="B39" s="97">
        <f>[1]MercLab!C150</f>
        <v>3040491.3065959103</v>
      </c>
      <c r="C39" s="67">
        <f>IF(ISNUMBER(B39/B$8*100),B39/B$8*100,0)</f>
        <v>83.35509481437488</v>
      </c>
      <c r="D39" s="97">
        <f t="shared" si="0"/>
        <v>1679356.7171542693</v>
      </c>
      <c r="E39" s="67">
        <f>IF(ISNUMBER(D39/D$8*100),D39/D$8*100,0)</f>
        <v>99.030844914943515</v>
      </c>
      <c r="F39" s="97">
        <f>[1]MercLab!D150</f>
        <v>224444.52703656728</v>
      </c>
      <c r="G39" s="67">
        <f>IF(ISNUMBER(F39/F$8*100),F39/F$8*100,0)</f>
        <v>96.880891130532675</v>
      </c>
      <c r="H39" s="97">
        <f>[1]MercLab!E150</f>
        <v>1355806.7198198705</v>
      </c>
      <c r="I39" s="67">
        <f>IF(ISNUMBER(H39/H$8*100),H39/H$8*100,0)</f>
        <v>99.344328913356406</v>
      </c>
      <c r="J39" s="97">
        <f>[1]MercLab!F150</f>
        <v>99105.470297831562</v>
      </c>
      <c r="K39" s="67">
        <f>IF(ISNUMBER(J39/J$8*100),J39/J$8*100,0)</f>
        <v>99.737849504029413</v>
      </c>
      <c r="L39" s="97">
        <f>[1]MercLab!G150</f>
        <v>1361134.5894412633</v>
      </c>
      <c r="M39" s="67">
        <f>IF(ISNUMBER(L39/L$8*100),L39/L$8*100,0)</f>
        <v>92.690201576647027</v>
      </c>
      <c r="N39" s="97">
        <f>[1]MercLab!H150</f>
        <v>0</v>
      </c>
      <c r="O39" s="67">
        <f>IF(ISNUMBER(N39/N$8*100),N39/N$8*100,0)</f>
        <v>0</v>
      </c>
    </row>
    <row r="40" spans="1:15">
      <c r="A40" s="165" t="s">
        <v>103</v>
      </c>
      <c r="B40" s="98">
        <f>SUM(B41:B43)</f>
        <v>2373938.6833554525</v>
      </c>
      <c r="C40" s="70">
        <f t="shared" si="8"/>
        <v>65.081549026413583</v>
      </c>
      <c r="D40" s="98">
        <f t="shared" si="0"/>
        <v>1230403.9175475044</v>
      </c>
      <c r="E40" s="70">
        <f t="shared" si="9"/>
        <v>72.556317723766028</v>
      </c>
      <c r="F40" s="98">
        <f>SUM(F41:F43)</f>
        <v>84843.291295439747</v>
      </c>
      <c r="G40" s="70">
        <f t="shared" si="10"/>
        <v>36.622384050426803</v>
      </c>
      <c r="H40" s="98">
        <f>SUM(H41:H43)</f>
        <v>1051956.5973986404</v>
      </c>
      <c r="I40" s="70">
        <f t="shared" si="11"/>
        <v>77.080250958211948</v>
      </c>
      <c r="J40" s="98">
        <f>SUM(J41:J43)</f>
        <v>93604.028853424359</v>
      </c>
      <c r="K40" s="70">
        <f t="shared" si="12"/>
        <v>94.20130407229334</v>
      </c>
      <c r="L40" s="98">
        <f>SUM(L41:L43)</f>
        <v>1143534.7658080268</v>
      </c>
      <c r="M40" s="70">
        <f t="shared" si="13"/>
        <v>77.872143412474642</v>
      </c>
      <c r="N40" s="98">
        <f>SUM(N41:N43)</f>
        <v>0</v>
      </c>
      <c r="O40" s="70">
        <f t="shared" si="14"/>
        <v>0</v>
      </c>
    </row>
    <row r="41" spans="1:15">
      <c r="A41" s="166" t="s">
        <v>113</v>
      </c>
      <c r="B41" s="98">
        <f>[1]MercLab!C151</f>
        <v>1081274.8552359131</v>
      </c>
      <c r="C41" s="70">
        <f t="shared" si="8"/>
        <v>29.643159275958258</v>
      </c>
      <c r="D41" s="98">
        <f t="shared" si="0"/>
        <v>384883.2122643909</v>
      </c>
      <c r="E41" s="70">
        <f t="shared" si="9"/>
        <v>22.696374936176721</v>
      </c>
      <c r="F41" s="98">
        <f>[1]MercLab!D151</f>
        <v>30746.583804803209</v>
      </c>
      <c r="G41" s="70">
        <f t="shared" si="10"/>
        <v>13.271682217243949</v>
      </c>
      <c r="H41" s="98">
        <f>[1]MercLab!E151</f>
        <v>329639.0647438101</v>
      </c>
      <c r="I41" s="70">
        <f t="shared" si="11"/>
        <v>24.153716891852444</v>
      </c>
      <c r="J41" s="98">
        <f>[1]MercLab!F151</f>
        <v>24497.563715777567</v>
      </c>
      <c r="K41" s="70">
        <f t="shared" si="12"/>
        <v>24.653879505913157</v>
      </c>
      <c r="L41" s="98">
        <f>[1]MercLab!G151</f>
        <v>696391.64297152706</v>
      </c>
      <c r="M41" s="70">
        <f t="shared" si="13"/>
        <v>47.422703283016304</v>
      </c>
      <c r="N41" s="98">
        <f>[1]MercLab!H151</f>
        <v>0</v>
      </c>
      <c r="O41" s="70">
        <f t="shared" si="14"/>
        <v>0</v>
      </c>
    </row>
    <row r="42" spans="1:15">
      <c r="A42" s="166" t="s">
        <v>114</v>
      </c>
      <c r="B42" s="98">
        <f>[1]MercLab!C152</f>
        <v>1286334.6159245288</v>
      </c>
      <c r="C42" s="70">
        <f t="shared" si="8"/>
        <v>35.26487434474739</v>
      </c>
      <c r="D42" s="98">
        <f t="shared" si="0"/>
        <v>842658.38772883604</v>
      </c>
      <c r="E42" s="70">
        <f t="shared" si="9"/>
        <v>49.691153320217957</v>
      </c>
      <c r="F42" s="98">
        <f>[1]MercLab!D152</f>
        <v>53537.908704464629</v>
      </c>
      <c r="G42" s="70">
        <f t="shared" si="10"/>
        <v>23.109497803475438</v>
      </c>
      <c r="H42" s="98">
        <f>[1]MercLab!E152</f>
        <v>720014.0138867246</v>
      </c>
      <c r="I42" s="70">
        <f t="shared" si="11"/>
        <v>52.75774782064213</v>
      </c>
      <c r="J42" s="98">
        <f>[1]MercLab!F152</f>
        <v>69106.465137646795</v>
      </c>
      <c r="K42" s="70">
        <f t="shared" si="12"/>
        <v>69.547424566380172</v>
      </c>
      <c r="L42" s="98">
        <f>[1]MercLab!G152</f>
        <v>443676.22819576639</v>
      </c>
      <c r="M42" s="70">
        <f t="shared" si="13"/>
        <v>30.213352408532458</v>
      </c>
      <c r="N42" s="98">
        <f>[1]MercLab!H152</f>
        <v>0</v>
      </c>
      <c r="O42" s="70">
        <f t="shared" si="14"/>
        <v>0</v>
      </c>
    </row>
    <row r="43" spans="1:15">
      <c r="A43" s="166" t="s">
        <v>115</v>
      </c>
      <c r="B43" s="98">
        <f>[1]MercLab!C153</f>
        <v>6329.2121950108203</v>
      </c>
      <c r="C43" s="70">
        <f t="shared" si="8"/>
        <v>0.17351540570793036</v>
      </c>
      <c r="D43" s="98">
        <f t="shared" si="0"/>
        <v>2862.3175542774998</v>
      </c>
      <c r="E43" s="70">
        <f t="shared" si="9"/>
        <v>0.16878946737135447</v>
      </c>
      <c r="F43" s="98">
        <f>[1]MercLab!D153</f>
        <v>558.79878617190002</v>
      </c>
      <c r="G43" s="70">
        <f t="shared" si="10"/>
        <v>0.24120402970740951</v>
      </c>
      <c r="H43" s="98">
        <f>[1]MercLab!E153</f>
        <v>2303.5187681056</v>
      </c>
      <c r="I43" s="70">
        <f t="shared" si="11"/>
        <v>0.1687862457173657</v>
      </c>
      <c r="J43" s="98">
        <f>[1]MercLab!F153</f>
        <v>0</v>
      </c>
      <c r="K43" s="70">
        <f t="shared" si="12"/>
        <v>0</v>
      </c>
      <c r="L43" s="98">
        <f>[1]MercLab!G153</f>
        <v>3466.8946407333201</v>
      </c>
      <c r="M43" s="70">
        <f t="shared" si="13"/>
        <v>0.23608772092587813</v>
      </c>
      <c r="N43" s="98">
        <f>[1]MercLab!H153</f>
        <v>0</v>
      </c>
      <c r="O43" s="70">
        <f t="shared" si="14"/>
        <v>0</v>
      </c>
    </row>
    <row r="44" spans="1:15">
      <c r="A44" s="165" t="s">
        <v>104</v>
      </c>
      <c r="B44" s="98">
        <f>[1]MercLab!C154</f>
        <v>507403.14293401473</v>
      </c>
      <c r="C44" s="70">
        <f t="shared" si="8"/>
        <v>13.910461443064959</v>
      </c>
      <c r="D44" s="98">
        <f t="shared" si="0"/>
        <v>355422.30490919552</v>
      </c>
      <c r="E44" s="70">
        <f t="shared" si="9"/>
        <v>20.959079626881298</v>
      </c>
      <c r="F44" s="69">
        <f>[1]MercLab!D154</f>
        <v>92586.411345459608</v>
      </c>
      <c r="G44" s="70">
        <f t="shared" si="10"/>
        <v>39.964681501299374</v>
      </c>
      <c r="H44" s="98">
        <f>[1]MercLab!E154</f>
        <v>257334.45211932866</v>
      </c>
      <c r="I44" s="70">
        <f t="shared" si="11"/>
        <v>18.855724845114665</v>
      </c>
      <c r="J44" s="98">
        <f>[1]MercLab!F154</f>
        <v>5501.4414444072199</v>
      </c>
      <c r="K44" s="70">
        <f t="shared" si="12"/>
        <v>5.536545431736104</v>
      </c>
      <c r="L44" s="98">
        <f>[1]MercLab!G154</f>
        <v>151980.83802481904</v>
      </c>
      <c r="M44" s="70">
        <f t="shared" si="13"/>
        <v>10.349552955002702</v>
      </c>
      <c r="N44" s="98">
        <f>[1]MercLab!H154</f>
        <v>0</v>
      </c>
      <c r="O44" s="70">
        <f t="shared" si="14"/>
        <v>0</v>
      </c>
    </row>
    <row r="45" spans="1:15">
      <c r="A45" s="165" t="s">
        <v>105</v>
      </c>
      <c r="B45" s="69">
        <f>[1]MercLab!C155</f>
        <v>96841.214805691125</v>
      </c>
      <c r="C45" s="70">
        <f t="shared" si="8"/>
        <v>2.6549027206741647</v>
      </c>
      <c r="D45" s="69">
        <f t="shared" si="0"/>
        <v>57183.45601632382</v>
      </c>
      <c r="E45" s="70">
        <f t="shared" si="9"/>
        <v>3.3720804559314179</v>
      </c>
      <c r="F45" s="98">
        <f>[1]MercLab!D155</f>
        <v>29170.713049077465</v>
      </c>
      <c r="G45" s="70">
        <f t="shared" si="10"/>
        <v>12.591461740776808</v>
      </c>
      <c r="H45" s="69">
        <f>[1]MercLab!E155</f>
        <v>28012.742967246359</v>
      </c>
      <c r="I45" s="70">
        <f t="shared" si="11"/>
        <v>2.0525839785431694</v>
      </c>
      <c r="J45" s="69">
        <f>[1]MercLab!F155</f>
        <v>0</v>
      </c>
      <c r="K45" s="70">
        <f t="shared" si="12"/>
        <v>0</v>
      </c>
      <c r="L45" s="69">
        <f>[1]MercLab!G155</f>
        <v>39657.758789367312</v>
      </c>
      <c r="M45" s="70">
        <f t="shared" si="13"/>
        <v>2.7006041024741192</v>
      </c>
      <c r="N45" s="69">
        <f>[1]MercLab!H155</f>
        <v>0</v>
      </c>
      <c r="O45" s="70">
        <f t="shared" si="14"/>
        <v>0</v>
      </c>
    </row>
    <row r="46" spans="1:15">
      <c r="A46" s="165" t="s">
        <v>106</v>
      </c>
      <c r="B46" s="98">
        <f>[1]MercLab!C156</f>
        <v>28167.124260512875</v>
      </c>
      <c r="C46" s="70">
        <f t="shared" si="8"/>
        <v>0.77220194916852902</v>
      </c>
      <c r="D46" s="98">
        <f t="shared" si="0"/>
        <v>20719.212403586243</v>
      </c>
      <c r="E46" s="70">
        <f t="shared" si="9"/>
        <v>1.2218018300342062</v>
      </c>
      <c r="F46" s="98">
        <f>[1]MercLab!D156</f>
        <v>12423.223577975341</v>
      </c>
      <c r="G46" s="70">
        <f t="shared" si="10"/>
        <v>5.3624518576565929</v>
      </c>
      <c r="H46" s="98">
        <f>[1]MercLab!E156</f>
        <v>8295.9888256109007</v>
      </c>
      <c r="I46" s="70">
        <f t="shared" si="11"/>
        <v>0.60787384404062739</v>
      </c>
      <c r="J46" s="98">
        <f>[1]MercLab!F156</f>
        <v>0</v>
      </c>
      <c r="K46" s="70">
        <f t="shared" si="12"/>
        <v>0</v>
      </c>
      <c r="L46" s="98">
        <f>[1]MercLab!G156</f>
        <v>7447.9118569266411</v>
      </c>
      <c r="M46" s="70">
        <f t="shared" si="13"/>
        <v>0.50718603193164991</v>
      </c>
      <c r="N46" s="98">
        <f>[1]MercLab!H156</f>
        <v>0</v>
      </c>
      <c r="O46" s="70">
        <f t="shared" si="14"/>
        <v>0</v>
      </c>
    </row>
    <row r="47" spans="1:15">
      <c r="A47" s="165" t="s">
        <v>107</v>
      </c>
      <c r="B47" s="98">
        <f>[1]MercLab!C157</f>
        <v>34141.141239973287</v>
      </c>
      <c r="C47" s="70">
        <f t="shared" si="8"/>
        <v>0.93597967504636492</v>
      </c>
      <c r="D47" s="98">
        <f t="shared" si="0"/>
        <v>15627.826277757862</v>
      </c>
      <c r="E47" s="70">
        <f t="shared" si="9"/>
        <v>0.92156527833636459</v>
      </c>
      <c r="F47" s="99">
        <f>[1]MercLab!D157</f>
        <v>5420.8877686165997</v>
      </c>
      <c r="G47" s="70">
        <f t="shared" si="10"/>
        <v>2.3399119803737376</v>
      </c>
      <c r="H47" s="98">
        <f>[1]MercLab!E157</f>
        <v>10206.938509141262</v>
      </c>
      <c r="I47" s="70">
        <f t="shared" si="11"/>
        <v>0.74789528745310474</v>
      </c>
      <c r="J47" s="98">
        <f>[1]MercLab!F157</f>
        <v>0</v>
      </c>
      <c r="K47" s="70">
        <f t="shared" si="12"/>
        <v>0</v>
      </c>
      <c r="L47" s="98">
        <f>[1]MercLab!G157</f>
        <v>18513.314962215405</v>
      </c>
      <c r="M47" s="70">
        <f t="shared" si="13"/>
        <v>1.2607150747701659</v>
      </c>
      <c r="N47" s="98">
        <f>[1]MercLab!H157</f>
        <v>0</v>
      </c>
      <c r="O47" s="70">
        <f t="shared" si="14"/>
        <v>0</v>
      </c>
    </row>
    <row r="48" spans="1:15">
      <c r="A48" s="58"/>
      <c r="B48" s="99"/>
      <c r="C48" s="100"/>
      <c r="D48" s="99">
        <f t="shared" si="0"/>
        <v>0</v>
      </c>
      <c r="E48" s="100"/>
      <c r="F48" s="99"/>
      <c r="G48" s="100"/>
      <c r="H48" s="99"/>
      <c r="I48" s="100"/>
      <c r="J48" s="99"/>
      <c r="K48" s="100"/>
      <c r="L48" s="99"/>
      <c r="M48" s="100"/>
      <c r="N48" s="99"/>
      <c r="O48" s="100"/>
    </row>
    <row r="49" spans="1:15">
      <c r="A49" s="175" t="s">
        <v>16</v>
      </c>
      <c r="B49" s="97"/>
      <c r="C49" s="67"/>
      <c r="D49" s="97"/>
      <c r="E49" s="67"/>
      <c r="F49" s="97"/>
      <c r="G49" s="67"/>
      <c r="H49" s="97"/>
      <c r="I49" s="67"/>
      <c r="J49" s="97"/>
      <c r="K49" s="67"/>
      <c r="L49" s="97"/>
      <c r="M49" s="67"/>
      <c r="N49" s="97"/>
      <c r="O49" s="67"/>
    </row>
    <row r="50" spans="1:15">
      <c r="A50" s="174" t="s">
        <v>45</v>
      </c>
      <c r="B50" s="69">
        <f>[1]MercLab!C159</f>
        <v>1101198.0425447328</v>
      </c>
      <c r="C50" s="70">
        <f>IF(ISNUMBER(B50/B$8*100),B50/B$8*100,0)</f>
        <v>30.18935362406528</v>
      </c>
      <c r="D50" s="69">
        <f t="shared" si="0"/>
        <v>343471.78039296786</v>
      </c>
      <c r="E50" s="70">
        <f>IF(ISNUMBER(D50/D$8*100),D50/D$8*100,0)</f>
        <v>20.254363036338102</v>
      </c>
      <c r="F50" s="69">
        <f>[1]MercLab!D159</f>
        <v>0</v>
      </c>
      <c r="G50" s="70">
        <f>IF(ISNUMBER(F50/F$8*100),F50/F$8*100,0)</f>
        <v>0</v>
      </c>
      <c r="H50" s="69">
        <f>[1]MercLab!E159</f>
        <v>343471.78039296786</v>
      </c>
      <c r="I50" s="70">
        <f>IF(ISNUMBER(H50/H$8*100),H50/H$8*100,0)</f>
        <v>25.167284558339176</v>
      </c>
      <c r="J50" s="69">
        <f>[1]MercLab!F159</f>
        <v>0</v>
      </c>
      <c r="K50" s="70">
        <f>IF(ISNUMBER(J50/J$8*100),J50/J$8*100,0)</f>
        <v>0</v>
      </c>
      <c r="L50" s="69">
        <f>[1]MercLab!G159</f>
        <v>524829.18756260246</v>
      </c>
      <c r="M50" s="70">
        <f>IF(ISNUMBER(L50/L$8*100),L50/L$8*100,0)</f>
        <v>35.739686263100978</v>
      </c>
      <c r="N50" s="69">
        <f>[1]MercLab!H159</f>
        <v>232897.07458915733</v>
      </c>
      <c r="O50" s="70">
        <f>IF(ISNUMBER(N50/N$8*100),N50/N$8*100,0)</f>
        <v>48.182131541552053</v>
      </c>
    </row>
    <row r="51" spans="1:15">
      <c r="A51" s="174" t="s">
        <v>46</v>
      </c>
      <c r="B51" s="69">
        <f>[1]MercLab!C160</f>
        <v>541005.32532226318</v>
      </c>
      <c r="C51" s="70">
        <f>IF(ISNUMBER(B51/B$8*100),B51/B$8*100,0)</f>
        <v>14.831665556645609</v>
      </c>
      <c r="D51" s="69">
        <f t="shared" si="0"/>
        <v>278139.29484958429</v>
      </c>
      <c r="E51" s="70">
        <f>IF(ISNUMBER(D51/D$8*100),D51/D$8*100,0)</f>
        <v>16.401738291597663</v>
      </c>
      <c r="F51" s="98">
        <f>[1]MercLab!D160</f>
        <v>272.2073988834</v>
      </c>
      <c r="G51" s="70">
        <f>IF(ISNUMBER(F51/F$8*100),F51/F$8*100,0)</f>
        <v>0.11749760942868342</v>
      </c>
      <c r="H51" s="69">
        <f>[1]MercLab!E160</f>
        <v>277867.08745070087</v>
      </c>
      <c r="I51" s="70">
        <f>IF(ISNUMBER(H51/H$8*100),H51/H$8*100,0)</f>
        <v>20.360217224447943</v>
      </c>
      <c r="J51" s="69">
        <f>[1]MercLab!F160</f>
        <v>0</v>
      </c>
      <c r="K51" s="70">
        <f>IF(ISNUMBER(J51/J$8*100),J51/J$8*100,0)</f>
        <v>0</v>
      </c>
      <c r="L51" s="69">
        <f>[1]MercLab!G160</f>
        <v>205823.15333370282</v>
      </c>
      <c r="M51" s="70">
        <f>IF(ISNUMBER(L51/L$8*100),L51/L$8*100,0)</f>
        <v>14.016093426494544</v>
      </c>
      <c r="N51" s="69">
        <f>[1]MercLab!H160</f>
        <v>57042.877138973199</v>
      </c>
      <c r="O51" s="70">
        <f>IF(ISNUMBER(N51/N$8*100),N51/N$8*100,0)</f>
        <v>11.801124658465568</v>
      </c>
    </row>
    <row r="52" spans="1:15">
      <c r="A52" s="174" t="s">
        <v>67</v>
      </c>
      <c r="B52" s="98">
        <f>[1]MercLab!C161</f>
        <v>2004519.8781273749</v>
      </c>
      <c r="C52" s="70">
        <f>IF(ISNUMBER(B52/B$8*100),B52/B$8*100,0)</f>
        <v>54.953929365341494</v>
      </c>
      <c r="D52" s="98">
        <f t="shared" si="0"/>
        <v>1073527.1943615354</v>
      </c>
      <c r="E52" s="70">
        <f>IF(ISNUMBER(D52/D$8*100),D52/D$8*100,0)</f>
        <v>63.30537402258507</v>
      </c>
      <c r="F52" s="98">
        <f>[1]MercLab!D161</f>
        <v>231398.37739596688</v>
      </c>
      <c r="G52" s="70">
        <f>IF(ISNUMBER(F52/F$8*100),F52/F$8*100,0)</f>
        <v>99.882502390571332</v>
      </c>
      <c r="H52" s="98">
        <f>[1]MercLab!E161</f>
        <v>742762.85831430671</v>
      </c>
      <c r="I52" s="70">
        <f>IF(ISNUMBER(H52/H$8*100),H52/H$8*100,0)</f>
        <v>54.424628984583222</v>
      </c>
      <c r="J52" s="98">
        <f>[1]MercLab!F161</f>
        <v>99365.958651261768</v>
      </c>
      <c r="K52" s="70">
        <f>IF(ISNUMBER(J52/J$8*100),J52/J$8*100,0)</f>
        <v>100</v>
      </c>
      <c r="L52" s="98">
        <f>[1]MercLab!G161</f>
        <v>737564.49228875001</v>
      </c>
      <c r="M52" s="70">
        <f>IF(ISNUMBER(L52/L$8*100),L52/L$8*100,0)</f>
        <v>50.226481639912578</v>
      </c>
      <c r="N52" s="98">
        <f>[1]MercLab!H161</f>
        <v>193428.19147720671</v>
      </c>
      <c r="O52" s="70">
        <f>IF(ISNUMBER(N52/N$8*100),N52/N$8*100,0)</f>
        <v>40.016743799980645</v>
      </c>
    </row>
    <row r="53" spans="1:15">
      <c r="A53" s="174" t="s">
        <v>63</v>
      </c>
      <c r="B53" s="98">
        <f>[1]MercLab!C162</f>
        <v>913.78611075035997</v>
      </c>
      <c r="C53" s="70">
        <f>IF(ISNUMBER(B53/B$8*100),B53/B$8*100,0)</f>
        <v>2.5051453933256768E-2</v>
      </c>
      <c r="D53" s="98">
        <f t="shared" si="0"/>
        <v>653.29775732016003</v>
      </c>
      <c r="E53" s="70">
        <f>IF(ISNUMBER(D53/D$8*100),D53/D$8*100,0)</f>
        <v>3.8524649484883683E-2</v>
      </c>
      <c r="F53" s="98">
        <f>[1]MercLab!D162</f>
        <v>0</v>
      </c>
      <c r="G53" s="70">
        <f>IF(ISNUMBER(F53/F$8*100),F53/F$8*100,0)</f>
        <v>0</v>
      </c>
      <c r="H53" s="98">
        <f>[1]MercLab!E162</f>
        <v>653.29775732016003</v>
      </c>
      <c r="I53" s="70">
        <f>IF(ISNUMBER(H53/H$8*100),H53/H$8*100,0)</f>
        <v>4.7869232636783748E-2</v>
      </c>
      <c r="J53" s="98">
        <f>[1]MercLab!F162</f>
        <v>0</v>
      </c>
      <c r="K53" s="70">
        <f>IF(ISNUMBER(J53/J$8*100),J53/J$8*100,0)</f>
        <v>0</v>
      </c>
      <c r="L53" s="98">
        <f>[1]MercLab!G162</f>
        <v>260.48835343019999</v>
      </c>
      <c r="M53" s="70">
        <f>IF(ISNUMBER(L53/L$8*100),L53/L$8*100,0)</f>
        <v>1.7738670499678769E-2</v>
      </c>
      <c r="N53" s="98">
        <f>[1]MercLab!H162</f>
        <v>0</v>
      </c>
      <c r="O53" s="70">
        <f>IF(ISNUMBER(N53/N$8*100),N53/N$8*100,0)</f>
        <v>0</v>
      </c>
    </row>
    <row r="54" spans="1:15">
      <c r="A54" s="182"/>
      <c r="B54" s="183"/>
      <c r="C54" s="184"/>
      <c r="D54" s="183"/>
      <c r="E54" s="184"/>
      <c r="F54" s="183"/>
      <c r="G54" s="184"/>
      <c r="H54" s="183"/>
      <c r="I54" s="184"/>
      <c r="J54" s="183"/>
      <c r="K54" s="184"/>
      <c r="L54" s="183"/>
      <c r="M54" s="184"/>
      <c r="N54" s="183"/>
      <c r="O54" s="184"/>
    </row>
    <row r="55" spans="1:15">
      <c r="A55" s="14" t="str">
        <f>'C01'!$A$46</f>
        <v>Fuente: Instituto Nacional de Estadística (INE). L Encuesta Permanente de Hogares de Propósitos Múltiples, Junio 2015.</v>
      </c>
      <c r="B55" s="117"/>
      <c r="C55" s="116"/>
      <c r="D55" s="117"/>
      <c r="E55" s="116"/>
      <c r="F55" s="118"/>
      <c r="G55" s="116"/>
      <c r="H55" s="118"/>
      <c r="I55" s="116"/>
      <c r="J55" s="118"/>
      <c r="K55" s="116"/>
      <c r="L55" s="117"/>
      <c r="M55" s="116"/>
      <c r="N55" s="117"/>
      <c r="O55" s="116"/>
    </row>
    <row r="56" spans="1:15">
      <c r="A56" s="14" t="str">
        <f>'C02'!A46</f>
        <v>(Promedio de salarios mínimos por rama)</v>
      </c>
      <c r="B56" s="119"/>
      <c r="C56" s="120"/>
      <c r="D56" s="119"/>
      <c r="E56" s="120"/>
      <c r="F56" s="121"/>
      <c r="G56" s="120"/>
      <c r="H56" s="119"/>
      <c r="I56" s="120"/>
      <c r="J56" s="121"/>
      <c r="K56" s="122"/>
      <c r="L56" s="119"/>
      <c r="M56" s="120"/>
      <c r="N56" s="121"/>
      <c r="O56" s="120"/>
    </row>
    <row r="57" spans="1:15">
      <c r="A57" s="14" t="s">
        <v>94</v>
      </c>
      <c r="B57" s="119"/>
      <c r="C57" s="120"/>
      <c r="D57" s="119"/>
      <c r="E57" s="120"/>
      <c r="F57" s="121"/>
      <c r="G57" s="30"/>
      <c r="H57" s="115"/>
      <c r="I57" s="120"/>
      <c r="J57" s="121"/>
      <c r="K57" s="122"/>
      <c r="L57" s="119"/>
      <c r="M57" s="120"/>
      <c r="N57" s="121"/>
      <c r="O57" s="120"/>
    </row>
    <row r="58" spans="1:15">
      <c r="A58" s="14" t="s">
        <v>95</v>
      </c>
      <c r="B58" s="119"/>
      <c r="C58" s="120"/>
      <c r="D58" s="119"/>
      <c r="E58" s="120"/>
      <c r="F58" s="121"/>
      <c r="G58" s="120"/>
      <c r="H58" s="77"/>
      <c r="I58" s="120"/>
      <c r="J58" s="121"/>
      <c r="K58" s="120"/>
      <c r="L58" s="119"/>
      <c r="M58" s="120"/>
      <c r="N58" s="121"/>
      <c r="O58" s="120"/>
    </row>
    <row r="59" spans="1:15">
      <c r="A59" s="14" t="s">
        <v>102</v>
      </c>
      <c r="B59" s="119"/>
      <c r="C59" s="120"/>
      <c r="D59" s="119"/>
      <c r="E59" s="120"/>
      <c r="F59" s="121"/>
      <c r="G59" s="120"/>
      <c r="H59" s="77"/>
      <c r="I59" s="120"/>
      <c r="J59" s="121"/>
      <c r="K59" s="120"/>
      <c r="L59" s="119"/>
      <c r="M59" s="120"/>
      <c r="N59" s="121"/>
      <c r="O59" s="120"/>
    </row>
    <row r="60" spans="1:15">
      <c r="A60" s="14"/>
      <c r="B60" s="119"/>
      <c r="C60" s="120"/>
      <c r="D60" s="119"/>
      <c r="E60" s="120"/>
      <c r="F60" s="121"/>
      <c r="G60" s="120"/>
      <c r="H60" s="77"/>
      <c r="I60" s="120"/>
      <c r="J60" s="121"/>
      <c r="K60" s="120"/>
      <c r="L60" s="119"/>
      <c r="M60" s="120"/>
      <c r="N60" s="121"/>
      <c r="O60" s="120"/>
    </row>
    <row r="61" spans="1:15">
      <c r="A61" s="256" t="s">
        <v>82</v>
      </c>
      <c r="B61" s="256"/>
      <c r="C61" s="256"/>
      <c r="D61" s="256"/>
      <c r="E61" s="256"/>
      <c r="F61" s="256"/>
      <c r="G61" s="256"/>
      <c r="H61" s="256"/>
      <c r="I61" s="256"/>
      <c r="J61" s="256"/>
      <c r="K61" s="256"/>
      <c r="L61" s="256"/>
      <c r="M61" s="256"/>
      <c r="N61" s="256"/>
      <c r="O61" s="256"/>
    </row>
    <row r="62" spans="1:15">
      <c r="A62" s="256" t="s">
        <v>89</v>
      </c>
      <c r="B62" s="256"/>
      <c r="C62" s="256"/>
      <c r="D62" s="256"/>
      <c r="E62" s="256"/>
      <c r="F62" s="256"/>
      <c r="G62" s="256"/>
      <c r="H62" s="256"/>
      <c r="I62" s="256"/>
      <c r="J62" s="256"/>
      <c r="K62" s="256"/>
      <c r="L62" s="256"/>
      <c r="M62" s="256"/>
      <c r="N62" s="256"/>
      <c r="O62" s="256"/>
    </row>
    <row r="63" spans="1:15">
      <c r="A63" s="256" t="s">
        <v>40</v>
      </c>
      <c r="B63" s="256"/>
      <c r="C63" s="256"/>
      <c r="D63" s="256"/>
      <c r="E63" s="256"/>
      <c r="F63" s="256"/>
      <c r="G63" s="256"/>
      <c r="H63" s="256"/>
      <c r="I63" s="256"/>
      <c r="J63" s="256"/>
      <c r="K63" s="256"/>
      <c r="L63" s="256"/>
      <c r="M63" s="256"/>
      <c r="N63" s="256"/>
      <c r="O63" s="256"/>
    </row>
    <row r="64" spans="1:15">
      <c r="A64" s="23" t="s">
        <v>20</v>
      </c>
      <c r="B64" s="255"/>
      <c r="C64" s="255"/>
      <c r="D64" s="255"/>
      <c r="E64" s="255"/>
      <c r="F64" s="255"/>
      <c r="G64" s="255"/>
      <c r="H64" s="255"/>
      <c r="I64" s="255"/>
      <c r="J64" s="255"/>
      <c r="K64" s="255"/>
      <c r="L64" s="79"/>
      <c r="M64" s="79"/>
      <c r="N64" s="79"/>
      <c r="O64" s="79"/>
    </row>
    <row r="65" spans="1:15" ht="11.25" customHeight="1">
      <c r="A65" s="258" t="s">
        <v>38</v>
      </c>
      <c r="B65" s="261" t="s">
        <v>7</v>
      </c>
      <c r="C65" s="261"/>
      <c r="D65" s="266" t="s">
        <v>8</v>
      </c>
      <c r="E65" s="266"/>
      <c r="F65" s="266"/>
      <c r="G65" s="266"/>
      <c r="H65" s="266"/>
      <c r="I65" s="266"/>
      <c r="J65" s="266"/>
      <c r="K65" s="266"/>
      <c r="L65" s="261" t="s">
        <v>1</v>
      </c>
      <c r="M65" s="261"/>
      <c r="N65" s="264" t="s">
        <v>2</v>
      </c>
      <c r="O65" s="264"/>
    </row>
    <row r="66" spans="1:15" ht="13.5">
      <c r="A66" s="259"/>
      <c r="B66" s="262"/>
      <c r="C66" s="262"/>
      <c r="D66" s="263" t="s">
        <v>5</v>
      </c>
      <c r="E66" s="263"/>
      <c r="F66" s="263" t="s">
        <v>117</v>
      </c>
      <c r="G66" s="263"/>
      <c r="H66" s="263" t="s">
        <v>12</v>
      </c>
      <c r="I66" s="263"/>
      <c r="J66" s="263" t="s">
        <v>118</v>
      </c>
      <c r="K66" s="263"/>
      <c r="L66" s="262"/>
      <c r="M66" s="262"/>
      <c r="N66" s="265"/>
      <c r="O66" s="265"/>
    </row>
    <row r="67" spans="1:15">
      <c r="A67" s="260"/>
      <c r="B67" s="180" t="s">
        <v>9</v>
      </c>
      <c r="C67" s="181" t="s">
        <v>91</v>
      </c>
      <c r="D67" s="180" t="s">
        <v>9</v>
      </c>
      <c r="E67" s="181" t="s">
        <v>91</v>
      </c>
      <c r="F67" s="180" t="s">
        <v>9</v>
      </c>
      <c r="G67" s="181" t="s">
        <v>91</v>
      </c>
      <c r="H67" s="180" t="s">
        <v>9</v>
      </c>
      <c r="I67" s="181" t="s">
        <v>91</v>
      </c>
      <c r="J67" s="180" t="s">
        <v>9</v>
      </c>
      <c r="K67" s="181" t="s">
        <v>91</v>
      </c>
      <c r="L67" s="180" t="s">
        <v>9</v>
      </c>
      <c r="M67" s="181" t="s">
        <v>91</v>
      </c>
      <c r="N67" s="180" t="s">
        <v>9</v>
      </c>
      <c r="O67" s="181" t="s">
        <v>91</v>
      </c>
    </row>
    <row r="68" spans="1:15">
      <c r="A68" s="123"/>
      <c r="B68" s="123"/>
      <c r="C68" s="124"/>
      <c r="D68" s="111"/>
      <c r="E68" s="113"/>
      <c r="F68" s="111"/>
      <c r="G68" s="113"/>
      <c r="H68" s="111"/>
      <c r="I68" s="113"/>
      <c r="J68" s="111"/>
      <c r="K68" s="113"/>
      <c r="L68" s="111"/>
      <c r="M68" s="113"/>
      <c r="N68" s="111"/>
      <c r="O68" s="113"/>
    </row>
    <row r="69" spans="1:15">
      <c r="A69" s="177" t="s">
        <v>109</v>
      </c>
      <c r="B69" s="22">
        <f t="shared" ref="B69:O69" si="15">B8</f>
        <v>3647637.0321056452</v>
      </c>
      <c r="C69" s="67">
        <f t="shared" si="15"/>
        <v>99.999999999983061</v>
      </c>
      <c r="D69" s="22">
        <f t="shared" si="15"/>
        <v>1695791.5673613106</v>
      </c>
      <c r="E69" s="67">
        <f t="shared" si="15"/>
        <v>46.490140121819998</v>
      </c>
      <c r="F69" s="22">
        <f t="shared" si="15"/>
        <v>231670.58479485026</v>
      </c>
      <c r="G69" s="67">
        <f t="shared" si="15"/>
        <v>6.3512510361020071</v>
      </c>
      <c r="H69" s="22">
        <f t="shared" si="15"/>
        <v>1364755.0239151984</v>
      </c>
      <c r="I69" s="67">
        <f t="shared" si="15"/>
        <v>37.414770491223358</v>
      </c>
      <c r="J69" s="22">
        <f t="shared" si="15"/>
        <v>99365.958651261768</v>
      </c>
      <c r="K69" s="67">
        <f t="shared" si="15"/>
        <v>2.7241185944946253</v>
      </c>
      <c r="L69" s="22">
        <f t="shared" si="15"/>
        <v>1468477.3215383713</v>
      </c>
      <c r="M69" s="67">
        <f t="shared" si="15"/>
        <v>40.258318155375065</v>
      </c>
      <c r="N69" s="22">
        <f t="shared" si="15"/>
        <v>483368.14320534561</v>
      </c>
      <c r="O69" s="67">
        <f t="shared" si="15"/>
        <v>13.251541722788005</v>
      </c>
    </row>
    <row r="70" spans="1:15">
      <c r="A70" s="176"/>
      <c r="B70" s="22"/>
      <c r="C70" s="67"/>
      <c r="D70" s="22"/>
      <c r="E70" s="67"/>
      <c r="F70" s="22"/>
      <c r="G70" s="67"/>
      <c r="H70" s="22"/>
      <c r="I70" s="67"/>
      <c r="J70" s="22"/>
      <c r="K70" s="67"/>
      <c r="L70" s="22"/>
      <c r="M70" s="67"/>
      <c r="N70" s="22"/>
      <c r="O70" s="67"/>
    </row>
    <row r="71" spans="1:15">
      <c r="A71" s="178" t="s">
        <v>17</v>
      </c>
      <c r="B71" s="22"/>
      <c r="C71" s="67"/>
      <c r="D71" s="22"/>
      <c r="E71" s="67"/>
      <c r="F71" s="22"/>
      <c r="G71" s="67"/>
      <c r="H71" s="22"/>
      <c r="I71" s="67"/>
      <c r="J71" s="22"/>
      <c r="K71" s="67"/>
      <c r="L71" s="22"/>
      <c r="M71" s="67"/>
      <c r="N71" s="22"/>
      <c r="O71" s="67"/>
    </row>
    <row r="72" spans="1:15">
      <c r="A72" s="179" t="s">
        <v>132</v>
      </c>
      <c r="B72" s="98">
        <f>[1]MercLab!C165</f>
        <v>1092253.2648610433</v>
      </c>
      <c r="C72" s="70">
        <f t="shared" ref="C72" si="16">IF(ISNUMBER(B72/B$69*100),B72/B$69*100,0)</f>
        <v>29.944132468425078</v>
      </c>
      <c r="D72" s="98">
        <f t="shared" ref="D72:D99" si="17">F72+H72+J72</f>
        <v>339375.38559035794</v>
      </c>
      <c r="E72" s="70">
        <f t="shared" ref="E72" si="18">IF(ISNUMBER(D72/D$69*100),D72/D$69*100,0)</f>
        <v>20.012800636721739</v>
      </c>
      <c r="F72" s="98">
        <f>[1]MercLab!D165</f>
        <v>0</v>
      </c>
      <c r="G72" s="70">
        <f t="shared" ref="G72" si="19">IF(ISNUMBER(F72/F$69*100),F72/F$69*100,0)</f>
        <v>0</v>
      </c>
      <c r="H72" s="98">
        <f>[1]MercLab!E165</f>
        <v>339375.38559035794</v>
      </c>
      <c r="I72" s="70">
        <f t="shared" ref="I72" si="20">IF(ISNUMBER(H72/H$69*100),H72/H$69*100,0)</f>
        <v>24.86712850609339</v>
      </c>
      <c r="J72" s="98">
        <f>[1]MercLab!F165</f>
        <v>0</v>
      </c>
      <c r="K72" s="70">
        <f t="shared" ref="K72" si="21">IF(ISNUMBER(J72/J$69*100),J72/J$69*100,0)</f>
        <v>0</v>
      </c>
      <c r="L72" s="98">
        <f>[1]MercLab!G165</f>
        <v>519980.80468152196</v>
      </c>
      <c r="M72" s="70">
        <f t="shared" ref="M72" si="22">IF(ISNUMBER(L72/L$69*100),L72/L$69*100,0)</f>
        <v>35.409522302788581</v>
      </c>
      <c r="N72" s="98">
        <f>[1]MercLab!H165</f>
        <v>232897.07458915733</v>
      </c>
      <c r="O72" s="70">
        <f t="shared" ref="O72" si="23">IF(ISNUMBER(N72/N$69*100),N72/N$69*100,0)</f>
        <v>48.182131541552053</v>
      </c>
    </row>
    <row r="73" spans="1:15">
      <c r="A73" s="179" t="s">
        <v>133</v>
      </c>
      <c r="B73" s="98">
        <f>[1]MercLab!C166</f>
        <v>8944.7776836899193</v>
      </c>
      <c r="C73" s="70">
        <f t="shared" ref="C73:C95" si="24">IF(ISNUMBER(B73/B$69*100),B73/B$69*100,0)</f>
        <v>0.24522115564021546</v>
      </c>
      <c r="D73" s="98">
        <f t="shared" ref="D73:D95" si="25">F73+H73+J73</f>
        <v>4096.3948026096796</v>
      </c>
      <c r="E73" s="70">
        <f t="shared" ref="E73:E95" si="26">IF(ISNUMBER(D73/D$69*100),D73/D$69*100,0)</f>
        <v>0.24156239961634915</v>
      </c>
      <c r="F73" s="98">
        <f>[1]MercLab!D166</f>
        <v>0</v>
      </c>
      <c r="G73" s="70">
        <f t="shared" ref="G73:G95" si="27">IF(ISNUMBER(F73/F$69*100),F73/F$69*100,0)</f>
        <v>0</v>
      </c>
      <c r="H73" s="98">
        <f>[1]MercLab!E166</f>
        <v>4096.3948026096796</v>
      </c>
      <c r="I73" s="70">
        <f t="shared" ref="I73:I95" si="28">IF(ISNUMBER(H73/H$69*100),H73/H$69*100,0)</f>
        <v>0.30015605224577041</v>
      </c>
      <c r="J73" s="98">
        <f>[1]MercLab!F166</f>
        <v>0</v>
      </c>
      <c r="K73" s="70">
        <f t="shared" ref="K73:K95" si="29">IF(ISNUMBER(J73/J$69*100),J73/J$69*100,0)</f>
        <v>0</v>
      </c>
      <c r="L73" s="98">
        <f>[1]MercLab!G166</f>
        <v>4848.3828810802397</v>
      </c>
      <c r="M73" s="70">
        <f t="shared" ref="M73:M95" si="30">IF(ISNUMBER(L73/L$69*100),L73/L$69*100,0)</f>
        <v>0.33016396031237938</v>
      </c>
      <c r="N73" s="98">
        <f>[1]MercLab!H166</f>
        <v>0</v>
      </c>
      <c r="O73" s="70">
        <f t="shared" ref="O73:O95" si="31">IF(ISNUMBER(N73/N$69*100),N73/N$69*100,0)</f>
        <v>0</v>
      </c>
    </row>
    <row r="74" spans="1:15">
      <c r="A74" s="179" t="s">
        <v>72</v>
      </c>
      <c r="B74" s="98">
        <f>[1]MercLab!C167</f>
        <v>541005.32532226318</v>
      </c>
      <c r="C74" s="70">
        <f t="shared" si="24"/>
        <v>14.831665556645609</v>
      </c>
      <c r="D74" s="98">
        <f t="shared" si="25"/>
        <v>278139.29484958429</v>
      </c>
      <c r="E74" s="70">
        <f t="shared" si="26"/>
        <v>16.401738291597663</v>
      </c>
      <c r="F74" s="98">
        <f>[1]MercLab!D167</f>
        <v>272.2073988834</v>
      </c>
      <c r="G74" s="70">
        <f t="shared" si="27"/>
        <v>0.11749760942868342</v>
      </c>
      <c r="H74" s="98">
        <f>[1]MercLab!E167</f>
        <v>277867.08745070087</v>
      </c>
      <c r="I74" s="70">
        <f t="shared" si="28"/>
        <v>20.360217224447943</v>
      </c>
      <c r="J74" s="98">
        <f>[1]MercLab!F167</f>
        <v>0</v>
      </c>
      <c r="K74" s="70">
        <f t="shared" si="29"/>
        <v>0</v>
      </c>
      <c r="L74" s="98">
        <f>[1]MercLab!G167</f>
        <v>205823.15333370282</v>
      </c>
      <c r="M74" s="70">
        <f t="shared" si="30"/>
        <v>14.016093426494544</v>
      </c>
      <c r="N74" s="98">
        <f>[1]MercLab!H167</f>
        <v>57042.877138973199</v>
      </c>
      <c r="O74" s="70">
        <f t="shared" si="31"/>
        <v>11.801124658465568</v>
      </c>
    </row>
    <row r="75" spans="1:15" ht="22.5">
      <c r="A75" s="223" t="s">
        <v>134</v>
      </c>
      <c r="B75" s="98">
        <f>[1]MercLab!C168</f>
        <v>12009.410777611021</v>
      </c>
      <c r="C75" s="70">
        <f t="shared" si="24"/>
        <v>0.32923809775772661</v>
      </c>
      <c r="D75" s="98">
        <f t="shared" si="25"/>
        <v>10356.751529089421</v>
      </c>
      <c r="E75" s="70">
        <f t="shared" si="26"/>
        <v>0.61073257636283429</v>
      </c>
      <c r="F75" s="98">
        <f>[1]MercLab!D168</f>
        <v>7499.2902268036214</v>
      </c>
      <c r="G75" s="70">
        <f t="shared" si="27"/>
        <v>3.2370489475150324</v>
      </c>
      <c r="H75" s="98">
        <f>[1]MercLab!E168</f>
        <v>2857.4613022857998</v>
      </c>
      <c r="I75" s="70">
        <f t="shared" si="28"/>
        <v>0.20937540087512096</v>
      </c>
      <c r="J75" s="98">
        <f>[1]MercLab!F168</f>
        <v>0</v>
      </c>
      <c r="K75" s="70">
        <f t="shared" si="29"/>
        <v>0</v>
      </c>
      <c r="L75" s="98">
        <f>[1]MercLab!G168</f>
        <v>1652.6592485215999</v>
      </c>
      <c r="M75" s="70">
        <f t="shared" si="30"/>
        <v>0.11254237462722817</v>
      </c>
      <c r="N75" s="98">
        <f>[1]MercLab!H168</f>
        <v>0</v>
      </c>
      <c r="O75" s="70">
        <f t="shared" si="31"/>
        <v>0</v>
      </c>
    </row>
    <row r="76" spans="1:15" ht="22.5">
      <c r="A76" s="223" t="s">
        <v>135</v>
      </c>
      <c r="B76" s="98">
        <f>[1]MercLab!C169</f>
        <v>20693.595103331583</v>
      </c>
      <c r="C76" s="70">
        <f t="shared" si="24"/>
        <v>0.56731508429132105</v>
      </c>
      <c r="D76" s="98">
        <f t="shared" si="25"/>
        <v>9768.3153694580815</v>
      </c>
      <c r="E76" s="70">
        <f t="shared" si="26"/>
        <v>0.57603278359602872</v>
      </c>
      <c r="F76" s="98">
        <f>[1]MercLab!D169</f>
        <v>3174.5130516098002</v>
      </c>
      <c r="G76" s="70">
        <f t="shared" si="27"/>
        <v>1.3702702284888286</v>
      </c>
      <c r="H76" s="98">
        <f>[1]MercLab!E169</f>
        <v>6593.8023178482808</v>
      </c>
      <c r="I76" s="70">
        <f t="shared" si="28"/>
        <v>0.48314915148156279</v>
      </c>
      <c r="J76" s="98">
        <f>[1]MercLab!F169</f>
        <v>0</v>
      </c>
      <c r="K76" s="70">
        <f t="shared" si="29"/>
        <v>0</v>
      </c>
      <c r="L76" s="98">
        <f>[1]MercLab!G169</f>
        <v>9871.2961725068835</v>
      </c>
      <c r="M76" s="70">
        <f t="shared" si="30"/>
        <v>0.67221304869494003</v>
      </c>
      <c r="N76" s="98">
        <f>[1]MercLab!H169</f>
        <v>1053.9835613666198</v>
      </c>
      <c r="O76" s="70">
        <f t="shared" si="31"/>
        <v>0.21804986037709645</v>
      </c>
    </row>
    <row r="77" spans="1:15">
      <c r="A77" s="179" t="s">
        <v>136</v>
      </c>
      <c r="B77" s="98">
        <f>[1]MercLab!C170</f>
        <v>203284.56439913818</v>
      </c>
      <c r="C77" s="70">
        <f t="shared" si="24"/>
        <v>5.573048047540782</v>
      </c>
      <c r="D77" s="98">
        <f t="shared" si="25"/>
        <v>156320.69501002718</v>
      </c>
      <c r="E77" s="70">
        <f t="shared" si="26"/>
        <v>9.2181549913746572</v>
      </c>
      <c r="F77" s="98">
        <f>[1]MercLab!D170</f>
        <v>272.2073988834</v>
      </c>
      <c r="G77" s="70">
        <f t="shared" si="27"/>
        <v>0.11749760942868342</v>
      </c>
      <c r="H77" s="98">
        <f>[1]MercLab!E170</f>
        <v>156048.48761114379</v>
      </c>
      <c r="I77" s="70">
        <f t="shared" si="28"/>
        <v>11.434175722136059</v>
      </c>
      <c r="J77" s="98">
        <f>[1]MercLab!F170</f>
        <v>0</v>
      </c>
      <c r="K77" s="70">
        <f t="shared" si="29"/>
        <v>0</v>
      </c>
      <c r="L77" s="98">
        <f>[1]MercLab!G170</f>
        <v>41263.692966171722</v>
      </c>
      <c r="M77" s="70">
        <f t="shared" si="30"/>
        <v>2.8099646048972708</v>
      </c>
      <c r="N77" s="98">
        <f>[1]MercLab!H170</f>
        <v>5700.1764229401806</v>
      </c>
      <c r="O77" s="70">
        <f t="shared" si="31"/>
        <v>1.1792619151814103</v>
      </c>
    </row>
    <row r="78" spans="1:15" ht="22.5">
      <c r="A78" s="223" t="s">
        <v>137</v>
      </c>
      <c r="B78" s="98">
        <f>[1]MercLab!C171</f>
        <v>700131.04992899974</v>
      </c>
      <c r="C78" s="70">
        <f t="shared" si="24"/>
        <v>19.194098638834141</v>
      </c>
      <c r="D78" s="98">
        <f t="shared" si="25"/>
        <v>219980.57622413838</v>
      </c>
      <c r="E78" s="70">
        <f t="shared" si="26"/>
        <v>12.97214707621368</v>
      </c>
      <c r="F78" s="98">
        <f>[1]MercLab!D171</f>
        <v>916.70713415759997</v>
      </c>
      <c r="G78" s="70">
        <f t="shared" si="27"/>
        <v>0.39569422892827139</v>
      </c>
      <c r="H78" s="98">
        <f>[1]MercLab!E171</f>
        <v>219063.86908998078</v>
      </c>
      <c r="I78" s="70">
        <f t="shared" si="28"/>
        <v>16.05151585824774</v>
      </c>
      <c r="J78" s="98">
        <f>[1]MercLab!F171</f>
        <v>0</v>
      </c>
      <c r="K78" s="70">
        <f t="shared" si="29"/>
        <v>0</v>
      </c>
      <c r="L78" s="98">
        <f>[1]MercLab!G171</f>
        <v>350482.87648112484</v>
      </c>
      <c r="M78" s="70">
        <f t="shared" si="30"/>
        <v>23.867094938446876</v>
      </c>
      <c r="N78" s="98">
        <f>[1]MercLab!H171</f>
        <v>129667.59722373722</v>
      </c>
      <c r="O78" s="70">
        <f t="shared" si="31"/>
        <v>26.825846727067308</v>
      </c>
    </row>
    <row r="79" spans="1:15">
      <c r="A79" s="179" t="s">
        <v>138</v>
      </c>
      <c r="B79" s="98">
        <f>[1]MercLab!C172</f>
        <v>104782.1897908901</v>
      </c>
      <c r="C79" s="70">
        <f t="shared" si="24"/>
        <v>2.8726046168689989</v>
      </c>
      <c r="D79" s="98">
        <f t="shared" si="25"/>
        <v>45391.733809455887</v>
      </c>
      <c r="E79" s="70">
        <f t="shared" si="26"/>
        <v>2.676728359965042</v>
      </c>
      <c r="F79" s="98">
        <f>[1]MercLab!D172</f>
        <v>581.97000061189999</v>
      </c>
      <c r="G79" s="70">
        <f t="shared" si="27"/>
        <v>0.25120582361686011</v>
      </c>
      <c r="H79" s="98">
        <f>[1]MercLab!E172</f>
        <v>44809.763808843985</v>
      </c>
      <c r="I79" s="70">
        <f t="shared" si="28"/>
        <v>3.2833558421564981</v>
      </c>
      <c r="J79" s="98">
        <f>[1]MercLab!F172</f>
        <v>0</v>
      </c>
      <c r="K79" s="70">
        <f t="shared" si="29"/>
        <v>0</v>
      </c>
      <c r="L79" s="98">
        <f>[1]MercLab!G172</f>
        <v>59390.455981434206</v>
      </c>
      <c r="M79" s="70">
        <f t="shared" si="30"/>
        <v>4.0443563622226719</v>
      </c>
      <c r="N79" s="98">
        <f>[1]MercLab!H172</f>
        <v>0</v>
      </c>
      <c r="O79" s="70">
        <f t="shared" si="31"/>
        <v>0</v>
      </c>
    </row>
    <row r="80" spans="1:15">
      <c r="A80" s="179" t="s">
        <v>139</v>
      </c>
      <c r="B80" s="98">
        <f>[1]MercLab!C173</f>
        <v>164424.18009109722</v>
      </c>
      <c r="C80" s="70">
        <f t="shared" si="24"/>
        <v>4.5076902839804003</v>
      </c>
      <c r="D80" s="98">
        <f t="shared" si="25"/>
        <v>59962.712948055283</v>
      </c>
      <c r="E80" s="70">
        <f t="shared" si="26"/>
        <v>3.5359718789826626</v>
      </c>
      <c r="F80" s="98">
        <f>[1]MercLab!D173</f>
        <v>0</v>
      </c>
      <c r="G80" s="70">
        <f t="shared" si="27"/>
        <v>0</v>
      </c>
      <c r="H80" s="98">
        <f>[1]MercLab!E173</f>
        <v>59962.712948055283</v>
      </c>
      <c r="I80" s="70">
        <f t="shared" si="28"/>
        <v>4.3936612723384396</v>
      </c>
      <c r="J80" s="98">
        <f>[1]MercLab!F173</f>
        <v>0</v>
      </c>
      <c r="K80" s="70">
        <f t="shared" si="29"/>
        <v>0</v>
      </c>
      <c r="L80" s="98">
        <f>[1]MercLab!G173</f>
        <v>69239.137468125627</v>
      </c>
      <c r="M80" s="70">
        <f t="shared" si="30"/>
        <v>4.7150294017200736</v>
      </c>
      <c r="N80" s="98">
        <f>[1]MercLab!H173</f>
        <v>35222.329674917019</v>
      </c>
      <c r="O80" s="70">
        <f t="shared" si="31"/>
        <v>7.2868537511281097</v>
      </c>
    </row>
    <row r="81" spans="1:15">
      <c r="A81" s="179" t="s">
        <v>140</v>
      </c>
      <c r="B81" s="98">
        <f>[1]MercLab!C174</f>
        <v>21745.057533878637</v>
      </c>
      <c r="C81" s="70">
        <f t="shared" si="24"/>
        <v>0.59614093569299087</v>
      </c>
      <c r="D81" s="98">
        <f t="shared" si="25"/>
        <v>20156.632092124961</v>
      </c>
      <c r="E81" s="70">
        <f t="shared" si="26"/>
        <v>1.1886267439983282</v>
      </c>
      <c r="F81" s="98">
        <f>[1]MercLab!D174</f>
        <v>1970.1944251531597</v>
      </c>
      <c r="G81" s="70">
        <f t="shared" si="27"/>
        <v>0.8504292536308885</v>
      </c>
      <c r="H81" s="98">
        <f>[1]MercLab!E174</f>
        <v>18186.4376669718</v>
      </c>
      <c r="I81" s="70">
        <f t="shared" si="28"/>
        <v>1.3325789133055317</v>
      </c>
      <c r="J81" s="98">
        <f>[1]MercLab!F174</f>
        <v>0</v>
      </c>
      <c r="K81" s="70">
        <f t="shared" si="29"/>
        <v>0</v>
      </c>
      <c r="L81" s="98">
        <f>[1]MercLab!G174</f>
        <v>1588.4254417536799</v>
      </c>
      <c r="M81" s="70">
        <f t="shared" si="30"/>
        <v>0.10816819697900759</v>
      </c>
      <c r="N81" s="98">
        <f>[1]MercLab!H174</f>
        <v>0</v>
      </c>
      <c r="O81" s="70">
        <f t="shared" si="31"/>
        <v>0</v>
      </c>
    </row>
    <row r="82" spans="1:15">
      <c r="A82" s="179" t="s">
        <v>141</v>
      </c>
      <c r="B82" s="98">
        <f>[1]MercLab!C175</f>
        <v>45810.362534741864</v>
      </c>
      <c r="C82" s="70">
        <f t="shared" si="24"/>
        <v>1.2558914752627468</v>
      </c>
      <c r="D82" s="98">
        <f t="shared" si="25"/>
        <v>42844.540467673934</v>
      </c>
      <c r="E82" s="70">
        <f t="shared" si="26"/>
        <v>2.5265216134044701</v>
      </c>
      <c r="F82" s="98">
        <f>[1]MercLab!D175</f>
        <v>3242.947355755</v>
      </c>
      <c r="G82" s="70">
        <f t="shared" si="27"/>
        <v>1.3998097162946717</v>
      </c>
      <c r="H82" s="98">
        <f>[1]MercLab!E175</f>
        <v>39601.593111918934</v>
      </c>
      <c r="I82" s="70">
        <f t="shared" si="28"/>
        <v>2.9017363862351058</v>
      </c>
      <c r="J82" s="98">
        <f>[1]MercLab!F175</f>
        <v>0</v>
      </c>
      <c r="K82" s="70">
        <f t="shared" si="29"/>
        <v>0</v>
      </c>
      <c r="L82" s="98">
        <f>[1]MercLab!G175</f>
        <v>2384.8988602091599</v>
      </c>
      <c r="M82" s="70">
        <f t="shared" si="30"/>
        <v>0.1624062438847029</v>
      </c>
      <c r="N82" s="98">
        <f>[1]MercLab!H175</f>
        <v>580.92320685875995</v>
      </c>
      <c r="O82" s="70">
        <f t="shared" si="31"/>
        <v>0.12018235273150196</v>
      </c>
    </row>
    <row r="83" spans="1:15">
      <c r="A83" s="179" t="s">
        <v>142</v>
      </c>
      <c r="B83" s="98">
        <f>[1]MercLab!C176</f>
        <v>5924.7061307019203</v>
      </c>
      <c r="C83" s="70">
        <f t="shared" si="24"/>
        <v>0.1624258685432253</v>
      </c>
      <c r="D83" s="98">
        <f t="shared" si="25"/>
        <v>5031.4370874507194</v>
      </c>
      <c r="E83" s="70">
        <f t="shared" si="26"/>
        <v>0.29670138620159242</v>
      </c>
      <c r="F83" s="98">
        <f>[1]MercLab!D176</f>
        <v>0</v>
      </c>
      <c r="G83" s="70">
        <f t="shared" si="27"/>
        <v>0</v>
      </c>
      <c r="H83" s="98">
        <f>[1]MercLab!E176</f>
        <v>5031.4370874507194</v>
      </c>
      <c r="I83" s="70">
        <f t="shared" si="28"/>
        <v>0.3686696146401845</v>
      </c>
      <c r="J83" s="98">
        <f>[1]MercLab!F176</f>
        <v>0</v>
      </c>
      <c r="K83" s="70">
        <f t="shared" si="29"/>
        <v>0</v>
      </c>
      <c r="L83" s="98">
        <f>[1]MercLab!G176</f>
        <v>893.26904325120006</v>
      </c>
      <c r="M83" s="70">
        <f t="shared" si="30"/>
        <v>6.0829611063752405E-2</v>
      </c>
      <c r="N83" s="98">
        <f>[1]MercLab!H176</f>
        <v>0</v>
      </c>
      <c r="O83" s="70">
        <f t="shared" si="31"/>
        <v>0</v>
      </c>
    </row>
    <row r="84" spans="1:15">
      <c r="A84" s="179" t="s">
        <v>143</v>
      </c>
      <c r="B84" s="98">
        <f>[1]MercLab!C177</f>
        <v>37689.17255599334</v>
      </c>
      <c r="C84" s="70">
        <f t="shared" si="24"/>
        <v>1.033248983499786</v>
      </c>
      <c r="D84" s="98">
        <f t="shared" si="25"/>
        <v>15455.893932097038</v>
      </c>
      <c r="E84" s="70">
        <f t="shared" si="26"/>
        <v>0.91142651193547053</v>
      </c>
      <c r="F84" s="98">
        <f>[1]MercLab!D177</f>
        <v>544.41479776680001</v>
      </c>
      <c r="G84" s="70">
        <f t="shared" si="27"/>
        <v>0.23499521885736685</v>
      </c>
      <c r="H84" s="98">
        <f>[1]MercLab!E177</f>
        <v>14911.479134330239</v>
      </c>
      <c r="I84" s="70">
        <f t="shared" si="28"/>
        <v>1.0926121445262977</v>
      </c>
      <c r="J84" s="98">
        <f>[1]MercLab!F177</f>
        <v>0</v>
      </c>
      <c r="K84" s="70">
        <f t="shared" si="29"/>
        <v>0</v>
      </c>
      <c r="L84" s="98">
        <f>[1]MercLab!G177</f>
        <v>20160.272675525055</v>
      </c>
      <c r="M84" s="70">
        <f t="shared" si="30"/>
        <v>1.3728691876838268</v>
      </c>
      <c r="N84" s="98">
        <f>[1]MercLab!H177</f>
        <v>2073.0059483712203</v>
      </c>
      <c r="O84" s="70">
        <f t="shared" si="31"/>
        <v>0.42886689524563082</v>
      </c>
    </row>
    <row r="85" spans="1:15">
      <c r="A85" s="179" t="s">
        <v>144</v>
      </c>
      <c r="B85" s="98">
        <f>[1]MercLab!C178</f>
        <v>73067.084217266703</v>
      </c>
      <c r="C85" s="70">
        <f t="shared" si="24"/>
        <v>2.0031347300772357</v>
      </c>
      <c r="D85" s="98">
        <f t="shared" si="25"/>
        <v>60277.856407836196</v>
      </c>
      <c r="E85" s="70">
        <f t="shared" si="26"/>
        <v>3.5545557347964571</v>
      </c>
      <c r="F85" s="98">
        <f>[1]MercLab!D178</f>
        <v>0</v>
      </c>
      <c r="G85" s="70">
        <f t="shared" si="27"/>
        <v>0</v>
      </c>
      <c r="H85" s="98">
        <f>[1]MercLab!E178</f>
        <v>60277.856407836196</v>
      </c>
      <c r="I85" s="70">
        <f t="shared" si="28"/>
        <v>4.4167528495269108</v>
      </c>
      <c r="J85" s="98">
        <f>[1]MercLab!F178</f>
        <v>0</v>
      </c>
      <c r="K85" s="70">
        <f t="shared" si="29"/>
        <v>0</v>
      </c>
      <c r="L85" s="98">
        <f>[1]MercLab!G178</f>
        <v>10724.194975749882</v>
      </c>
      <c r="M85" s="70">
        <f t="shared" si="30"/>
        <v>0.73029353728903734</v>
      </c>
      <c r="N85" s="98">
        <f>[1]MercLab!H178</f>
        <v>2065.0328336806397</v>
      </c>
      <c r="O85" s="70">
        <f t="shared" si="31"/>
        <v>0.42721740410670128</v>
      </c>
    </row>
    <row r="86" spans="1:15" ht="22.5">
      <c r="A86" s="223" t="s">
        <v>145</v>
      </c>
      <c r="B86" s="98">
        <f>[1]MercLab!C179</f>
        <v>93573.789791797783</v>
      </c>
      <c r="C86" s="70">
        <f t="shared" si="24"/>
        <v>2.5653262363602312</v>
      </c>
      <c r="D86" s="98">
        <f t="shared" si="25"/>
        <v>93201.257267683177</v>
      </c>
      <c r="E86" s="70">
        <f t="shared" si="26"/>
        <v>5.4960325939529469</v>
      </c>
      <c r="F86" s="98">
        <f>[1]MercLab!D179</f>
        <v>93201.257267683177</v>
      </c>
      <c r="G86" s="70">
        <f t="shared" si="27"/>
        <v>40.230078130210217</v>
      </c>
      <c r="H86" s="98">
        <f>[1]MercLab!E179</f>
        <v>0</v>
      </c>
      <c r="I86" s="70">
        <f t="shared" si="28"/>
        <v>0</v>
      </c>
      <c r="J86" s="98">
        <f>[1]MercLab!F179</f>
        <v>0</v>
      </c>
      <c r="K86" s="70">
        <f t="shared" si="29"/>
        <v>0</v>
      </c>
      <c r="L86" s="98">
        <f>[1]MercLab!G179</f>
        <v>0</v>
      </c>
      <c r="M86" s="70">
        <f t="shared" si="30"/>
        <v>0</v>
      </c>
      <c r="N86" s="98">
        <f>[1]MercLab!H179</f>
        <v>372.53252411459999</v>
      </c>
      <c r="O86" s="70">
        <f t="shared" si="31"/>
        <v>7.7070144019884199E-2</v>
      </c>
    </row>
    <row r="87" spans="1:15">
      <c r="A87" s="179" t="s">
        <v>146</v>
      </c>
      <c r="B87" s="98">
        <f>[1]MercLab!C180</f>
        <v>125822.27170030572</v>
      </c>
      <c r="C87" s="70">
        <f t="shared" si="24"/>
        <v>3.4494186398714461</v>
      </c>
      <c r="D87" s="98">
        <f t="shared" si="25"/>
        <v>120325.20029993201</v>
      </c>
      <c r="E87" s="70">
        <f t="shared" si="26"/>
        <v>7.0955182591903494</v>
      </c>
      <c r="F87" s="98">
        <f>[1]MercLab!D180</f>
        <v>84429.285370267316</v>
      </c>
      <c r="G87" s="70">
        <f t="shared" si="27"/>
        <v>36.443679479218922</v>
      </c>
      <c r="H87" s="98">
        <f>[1]MercLab!E180</f>
        <v>35895.914929664686</v>
      </c>
      <c r="I87" s="70">
        <f t="shared" si="28"/>
        <v>2.6302094002692713</v>
      </c>
      <c r="J87" s="98">
        <f>[1]MercLab!F180</f>
        <v>0</v>
      </c>
      <c r="K87" s="70">
        <f t="shared" si="29"/>
        <v>0</v>
      </c>
      <c r="L87" s="98">
        <f>[1]MercLab!G180</f>
        <v>3672.8347599793801</v>
      </c>
      <c r="M87" s="70">
        <f t="shared" si="30"/>
        <v>0.25011177946770963</v>
      </c>
      <c r="N87" s="98">
        <f>[1]MercLab!H180</f>
        <v>1824.2366403942199</v>
      </c>
      <c r="O87" s="70">
        <f t="shared" si="31"/>
        <v>0.37740108983956011</v>
      </c>
    </row>
    <row r="88" spans="1:15" ht="22.5">
      <c r="A88" s="223" t="s">
        <v>147</v>
      </c>
      <c r="B88" s="98">
        <f>[1]MercLab!C181</f>
        <v>61024.30166329653</v>
      </c>
      <c r="C88" s="70">
        <f t="shared" si="24"/>
        <v>1.6729817447891593</v>
      </c>
      <c r="D88" s="98">
        <f t="shared" si="25"/>
        <v>55313.174168880592</v>
      </c>
      <c r="E88" s="70">
        <f t="shared" si="26"/>
        <v>3.2617908493877654</v>
      </c>
      <c r="F88" s="98">
        <f>[1]MercLab!D181</f>
        <v>35293.382968393373</v>
      </c>
      <c r="G88" s="70">
        <f t="shared" si="27"/>
        <v>15.234296144953616</v>
      </c>
      <c r="H88" s="98">
        <f>[1]MercLab!E181</f>
        <v>20019.791200487216</v>
      </c>
      <c r="I88" s="70">
        <f t="shared" si="28"/>
        <v>1.4669146366689751</v>
      </c>
      <c r="J88" s="98">
        <f>[1]MercLab!F181</f>
        <v>0</v>
      </c>
      <c r="K88" s="70">
        <f t="shared" si="29"/>
        <v>0</v>
      </c>
      <c r="L88" s="98">
        <f>[1]MercLab!G181</f>
        <v>2852.1099261551994</v>
      </c>
      <c r="M88" s="70">
        <f t="shared" si="30"/>
        <v>0.19422226576623872</v>
      </c>
      <c r="N88" s="98">
        <f>[1]MercLab!H181</f>
        <v>2859.0175682606996</v>
      </c>
      <c r="O88" s="70">
        <f t="shared" si="31"/>
        <v>0.59147827767501937</v>
      </c>
    </row>
    <row r="89" spans="1:15" ht="22.5">
      <c r="A89" s="223" t="s">
        <v>148</v>
      </c>
      <c r="B89" s="98">
        <f>[1]MercLab!C182</f>
        <v>21543.982836598858</v>
      </c>
      <c r="C89" s="70">
        <f t="shared" si="24"/>
        <v>0.59062847117116579</v>
      </c>
      <c r="D89" s="98">
        <f t="shared" si="25"/>
        <v>10888.536574409662</v>
      </c>
      <c r="E89" s="70">
        <f t="shared" si="26"/>
        <v>0.64209168060391208</v>
      </c>
      <c r="F89" s="98">
        <f>[1]MercLab!D182</f>
        <v>0</v>
      </c>
      <c r="G89" s="70">
        <f t="shared" si="27"/>
        <v>0</v>
      </c>
      <c r="H89" s="98">
        <f>[1]MercLab!E182</f>
        <v>10888.536574409662</v>
      </c>
      <c r="I89" s="70">
        <f t="shared" si="28"/>
        <v>0.79783817488157793</v>
      </c>
      <c r="J89" s="98">
        <f>[1]MercLab!F182</f>
        <v>0</v>
      </c>
      <c r="K89" s="70">
        <f t="shared" si="29"/>
        <v>0</v>
      </c>
      <c r="L89" s="98">
        <f>[1]MercLab!G182</f>
        <v>9377.3584689141626</v>
      </c>
      <c r="M89" s="70">
        <f t="shared" si="30"/>
        <v>0.63857700295231512</v>
      </c>
      <c r="N89" s="98">
        <f>[1]MercLab!H182</f>
        <v>1278.08779327504</v>
      </c>
      <c r="O89" s="70">
        <f t="shared" si="31"/>
        <v>0.2644129140989086</v>
      </c>
    </row>
    <row r="90" spans="1:15">
      <c r="A90" s="179" t="s">
        <v>149</v>
      </c>
      <c r="B90" s="98">
        <f>[1]MercLab!C183</f>
        <v>184416.73585388786</v>
      </c>
      <c r="C90" s="70">
        <f t="shared" si="24"/>
        <v>5.0557863688381008</v>
      </c>
      <c r="D90" s="98">
        <f t="shared" si="25"/>
        <v>31357.6721355068</v>
      </c>
      <c r="E90" s="70">
        <f t="shared" si="26"/>
        <v>1.8491466014481976</v>
      </c>
      <c r="F90" s="98">
        <f>[1]MercLab!D183</f>
        <v>272.2073988834</v>
      </c>
      <c r="G90" s="70">
        <f t="shared" si="27"/>
        <v>0.11749760942868342</v>
      </c>
      <c r="H90" s="98">
        <f>[1]MercLab!E183</f>
        <v>31085.464736623398</v>
      </c>
      <c r="I90" s="70">
        <f t="shared" si="28"/>
        <v>2.2777322077515172</v>
      </c>
      <c r="J90" s="98">
        <f>[1]MercLab!F183</f>
        <v>0</v>
      </c>
      <c r="K90" s="70">
        <f t="shared" si="29"/>
        <v>0</v>
      </c>
      <c r="L90" s="98">
        <f>[1]MercLab!G183</f>
        <v>143938.88649783979</v>
      </c>
      <c r="M90" s="70">
        <f t="shared" si="30"/>
        <v>9.8019141587457383</v>
      </c>
      <c r="N90" s="98">
        <f>[1]MercLab!H183</f>
        <v>9120.1772205421621</v>
      </c>
      <c r="O90" s="70">
        <f t="shared" si="31"/>
        <v>1.8867973300978806</v>
      </c>
    </row>
    <row r="91" spans="1:15" ht="33.75">
      <c r="A91" s="224" t="s">
        <v>165</v>
      </c>
      <c r="B91" s="98">
        <f>[1]MercLab!C184</f>
        <v>125542.44118904795</v>
      </c>
      <c r="C91" s="70">
        <f t="shared" si="24"/>
        <v>3.4417470840451734</v>
      </c>
      <c r="D91" s="98">
        <f t="shared" si="25"/>
        <v>114403.64180657463</v>
      </c>
      <c r="E91" s="70">
        <f t="shared" si="26"/>
        <v>6.7463268486816013</v>
      </c>
      <c r="F91" s="98">
        <f>[1]MercLab!D184</f>
        <v>0</v>
      </c>
      <c r="G91" s="70">
        <f t="shared" si="27"/>
        <v>0</v>
      </c>
      <c r="H91" s="98">
        <f>[1]MercLab!E184</f>
        <v>15037.68315531286</v>
      </c>
      <c r="I91" s="70">
        <f t="shared" si="28"/>
        <v>1.1018595199725203</v>
      </c>
      <c r="J91" s="98">
        <f>[1]MercLab!F184</f>
        <v>99365.958651261768</v>
      </c>
      <c r="K91" s="70">
        <f t="shared" si="29"/>
        <v>100</v>
      </c>
      <c r="L91" s="98">
        <f>[1]MercLab!G184</f>
        <v>9527.7085237235206</v>
      </c>
      <c r="M91" s="70">
        <f t="shared" si="30"/>
        <v>0.64881550324129822</v>
      </c>
      <c r="N91" s="98">
        <f>[1]MercLab!H184</f>
        <v>1611.0908587496599</v>
      </c>
      <c r="O91" s="70">
        <f t="shared" si="31"/>
        <v>0.33330513841191067</v>
      </c>
    </row>
    <row r="92" spans="1:15" ht="22.5">
      <c r="A92" s="223" t="s">
        <v>150</v>
      </c>
      <c r="B92" s="98">
        <f>[1]MercLab!C185</f>
        <v>2043.5282022087597</v>
      </c>
      <c r="C92" s="70">
        <f t="shared" si="24"/>
        <v>5.602334289903585E-2</v>
      </c>
      <c r="D92" s="98">
        <f t="shared" si="25"/>
        <v>2043.5282022087597</v>
      </c>
      <c r="E92" s="70">
        <f t="shared" si="26"/>
        <v>0.12050585941929969</v>
      </c>
      <c r="F92" s="98">
        <f>[1]MercLab!D185</f>
        <v>0</v>
      </c>
      <c r="G92" s="70">
        <f t="shared" si="27"/>
        <v>0</v>
      </c>
      <c r="H92" s="98">
        <f>[1]MercLab!E185</f>
        <v>2043.5282022087597</v>
      </c>
      <c r="I92" s="70">
        <f t="shared" si="28"/>
        <v>0.14973589885357608</v>
      </c>
      <c r="J92" s="98">
        <f>[1]MercLab!F185</f>
        <v>0</v>
      </c>
      <c r="K92" s="70">
        <f t="shared" si="29"/>
        <v>0</v>
      </c>
      <c r="L92" s="98">
        <f>[1]MercLab!G185</f>
        <v>0</v>
      </c>
      <c r="M92" s="70">
        <f t="shared" si="30"/>
        <v>0</v>
      </c>
      <c r="N92" s="98">
        <f>[1]MercLab!H185</f>
        <v>0</v>
      </c>
      <c r="O92" s="70">
        <f t="shared" si="31"/>
        <v>0</v>
      </c>
    </row>
    <row r="93" spans="1:15">
      <c r="A93" s="179" t="s">
        <v>151</v>
      </c>
      <c r="B93" s="98">
        <f>[1]MercLab!C186</f>
        <v>991.45382670431991</v>
      </c>
      <c r="C93" s="70">
        <f t="shared" si="24"/>
        <v>2.7180715021197996E-2</v>
      </c>
      <c r="D93" s="98">
        <f t="shared" si="25"/>
        <v>447.03902893751996</v>
      </c>
      <c r="E93" s="70">
        <f t="shared" si="26"/>
        <v>2.6361673070065011E-2</v>
      </c>
      <c r="F93" s="98">
        <f>[1]MercLab!D186</f>
        <v>0</v>
      </c>
      <c r="G93" s="70">
        <f t="shared" si="27"/>
        <v>0</v>
      </c>
      <c r="H93" s="98">
        <f>[1]MercLab!E186</f>
        <v>447.03902893751996</v>
      </c>
      <c r="I93" s="70">
        <f t="shared" si="28"/>
        <v>3.2755990716565229E-2</v>
      </c>
      <c r="J93" s="98">
        <f>[1]MercLab!F186</f>
        <v>0</v>
      </c>
      <c r="K93" s="70">
        <f t="shared" si="29"/>
        <v>0</v>
      </c>
      <c r="L93" s="98">
        <f>[1]MercLab!G186</f>
        <v>544.41479776680001</v>
      </c>
      <c r="M93" s="70">
        <f t="shared" si="30"/>
        <v>3.7073422230073878E-2</v>
      </c>
      <c r="N93" s="98">
        <f>[1]MercLab!H186</f>
        <v>0</v>
      </c>
      <c r="O93" s="70">
        <f t="shared" si="31"/>
        <v>0</v>
      </c>
    </row>
    <row r="94" spans="1:15">
      <c r="A94" s="179" t="s">
        <v>99</v>
      </c>
      <c r="B94" s="98">
        <f>[1]MercLab!C187</f>
        <v>0</v>
      </c>
      <c r="C94" s="70">
        <f t="shared" si="24"/>
        <v>0</v>
      </c>
      <c r="D94" s="98">
        <f t="shared" si="25"/>
        <v>0</v>
      </c>
      <c r="E94" s="70">
        <f t="shared" si="26"/>
        <v>0</v>
      </c>
      <c r="F94" s="98">
        <f>[1]MercLab!D187</f>
        <v>0</v>
      </c>
      <c r="G94" s="70">
        <f t="shared" si="27"/>
        <v>0</v>
      </c>
      <c r="H94" s="98">
        <f>[1]MercLab!E187</f>
        <v>0</v>
      </c>
      <c r="I94" s="70">
        <f t="shared" si="28"/>
        <v>0</v>
      </c>
      <c r="J94" s="98">
        <f>[1]MercLab!F187</f>
        <v>0</v>
      </c>
      <c r="K94" s="70">
        <f t="shared" si="29"/>
        <v>0</v>
      </c>
      <c r="L94" s="98">
        <f>[1]MercLab!G187</f>
        <v>0</v>
      </c>
      <c r="M94" s="70">
        <f t="shared" si="30"/>
        <v>0</v>
      </c>
      <c r="N94" s="98">
        <f>[1]MercLab!H187</f>
        <v>0</v>
      </c>
      <c r="O94" s="70">
        <f t="shared" si="31"/>
        <v>0</v>
      </c>
    </row>
    <row r="95" spans="1:15">
      <c r="A95" s="179" t="s">
        <v>152</v>
      </c>
      <c r="B95" s="98">
        <f>[1]MercLab!C188</f>
        <v>913.78611075035997</v>
      </c>
      <c r="C95" s="70">
        <f t="shared" si="24"/>
        <v>2.5051453933256768E-2</v>
      </c>
      <c r="D95" s="98">
        <f t="shared" si="25"/>
        <v>653.29775732016003</v>
      </c>
      <c r="E95" s="70">
        <f t="shared" si="26"/>
        <v>3.8524649484883683E-2</v>
      </c>
      <c r="F95" s="98">
        <f>[1]MercLab!D188</f>
        <v>0</v>
      </c>
      <c r="G95" s="70">
        <f t="shared" si="27"/>
        <v>0</v>
      </c>
      <c r="H95" s="98">
        <f>[1]MercLab!E188</f>
        <v>653.29775732016003</v>
      </c>
      <c r="I95" s="70">
        <f t="shared" si="28"/>
        <v>4.7869232636783748E-2</v>
      </c>
      <c r="J95" s="98">
        <f>[1]MercLab!F188</f>
        <v>0</v>
      </c>
      <c r="K95" s="70">
        <f t="shared" si="29"/>
        <v>0</v>
      </c>
      <c r="L95" s="98">
        <f>[1]MercLab!G188</f>
        <v>260.48835343019999</v>
      </c>
      <c r="M95" s="70">
        <f t="shared" si="30"/>
        <v>1.7738670499678769E-2</v>
      </c>
      <c r="N95" s="98">
        <f>[1]MercLab!H188</f>
        <v>0</v>
      </c>
      <c r="O95" s="70">
        <f t="shared" si="31"/>
        <v>0</v>
      </c>
    </row>
    <row r="96" spans="1:15">
      <c r="A96" s="179"/>
      <c r="B96" s="98"/>
      <c r="C96" s="70"/>
      <c r="D96" s="98"/>
      <c r="E96" s="70"/>
      <c r="F96" s="98"/>
      <c r="G96" s="70"/>
      <c r="H96" s="98"/>
      <c r="I96" s="70"/>
      <c r="J96" s="98"/>
      <c r="K96" s="70"/>
      <c r="L96" s="98"/>
      <c r="M96" s="70"/>
      <c r="N96" s="98"/>
      <c r="O96" s="70"/>
    </row>
    <row r="97" spans="1:15">
      <c r="A97"/>
      <c r="B97" s="98"/>
      <c r="C97" s="100"/>
      <c r="D97" s="99">
        <f t="shared" si="17"/>
        <v>0</v>
      </c>
      <c r="E97" s="100"/>
      <c r="F97" s="99"/>
      <c r="G97" s="100"/>
      <c r="H97" s="99"/>
      <c r="I97" s="100"/>
      <c r="J97" s="99"/>
      <c r="K97" s="100"/>
      <c r="L97" s="99"/>
      <c r="M97" s="100"/>
      <c r="N97" s="99"/>
      <c r="O97" s="100"/>
    </row>
    <row r="98" spans="1:15">
      <c r="A98" s="178" t="s">
        <v>18</v>
      </c>
      <c r="B98" s="97"/>
      <c r="C98" s="67"/>
      <c r="D98" s="97"/>
      <c r="E98" s="67"/>
      <c r="F98" s="97"/>
      <c r="G98" s="67"/>
      <c r="H98" s="97"/>
      <c r="I98" s="67"/>
      <c r="J98" s="97"/>
      <c r="K98" s="67"/>
      <c r="L98" s="97"/>
      <c r="M98" s="67"/>
      <c r="N98" s="97"/>
      <c r="O98" s="67"/>
    </row>
    <row r="99" spans="1:15">
      <c r="A99" s="179" t="s">
        <v>153</v>
      </c>
      <c r="B99" s="99">
        <f>[1]MercLab!C190</f>
        <v>96154.106732414555</v>
      </c>
      <c r="C99" s="70">
        <f t="shared" ref="C99" si="32">IF(ISNUMBER(B99/B$69*100),B99/B$69*100,0)</f>
        <v>2.6360656470500952</v>
      </c>
      <c r="D99" s="99">
        <f t="shared" si="17"/>
        <v>54380.358021071785</v>
      </c>
      <c r="E99" s="70">
        <f t="shared" ref="E99" si="33">IF(ISNUMBER(D99/D$69*100),D99/D$69*100,0)</f>
        <v>3.2067831370154081</v>
      </c>
      <c r="F99" s="99">
        <f>[1]MercLab!D190</f>
        <v>16353.821492934459</v>
      </c>
      <c r="G99" s="70">
        <f t="shared" ref="G99" si="34">IF(ISNUMBER(F99/F$69*100),F99/F$69*100,0)</f>
        <v>7.05908413336814</v>
      </c>
      <c r="H99" s="99">
        <f>[1]MercLab!E190</f>
        <v>38026.536528137323</v>
      </c>
      <c r="I99" s="70">
        <f t="shared" ref="I99" si="35">IF(ISNUMBER(H99/H$69*100),H99/H$69*100,0)</f>
        <v>2.7863269130196788</v>
      </c>
      <c r="J99" s="98">
        <f>[1]MercLab!F190</f>
        <v>0</v>
      </c>
      <c r="K99" s="70">
        <f t="shared" ref="K99" si="36">IF(ISNUMBER(J99/J$69*100),J99/J$69*100,0)</f>
        <v>0</v>
      </c>
      <c r="L99" s="99">
        <f>[1]MercLab!G190</f>
        <v>39987.067273793713</v>
      </c>
      <c r="M99" s="70">
        <f t="shared" ref="M99" si="37">IF(ISNUMBER(L99/L$69*100),L99/L$69*100,0)</f>
        <v>2.7230292689779789</v>
      </c>
      <c r="N99" s="99">
        <f>[1]MercLab!H190</f>
        <v>1786.6814375491199</v>
      </c>
      <c r="O99" s="70">
        <f t="shared" ref="O99" si="38">IF(ISNUMBER(N99/N$69*100),N99/N$69*100,0)</f>
        <v>0.36963160743303219</v>
      </c>
    </row>
    <row r="100" spans="1:15">
      <c r="A100" s="179" t="s">
        <v>154</v>
      </c>
      <c r="B100" s="99">
        <f>[1]MercLab!C191</f>
        <v>123446.06292883272</v>
      </c>
      <c r="C100" s="70">
        <f t="shared" ref="C100:C111" si="39">IF(ISNUMBER(B100/B$69*100),B100/B$69*100,0)</f>
        <v>3.3842748563601437</v>
      </c>
      <c r="D100" s="99">
        <f t="shared" ref="D100:D111" si="40">F100+H100+J100</f>
        <v>102638.9863574419</v>
      </c>
      <c r="E100" s="70">
        <f t="shared" ref="E100:E111" si="41">IF(ISNUMBER(D100/D$69*100),D100/D$69*100,0)</f>
        <v>6.0525708661914415</v>
      </c>
      <c r="F100" s="99">
        <f>[1]MercLab!D191</f>
        <v>62028.413658635982</v>
      </c>
      <c r="G100" s="70">
        <f t="shared" ref="G100:G111" si="42">IF(ISNUMBER(F100/F$69*100),F100/F$69*100,0)</f>
        <v>26.774401987012546</v>
      </c>
      <c r="H100" s="99">
        <f>[1]MercLab!E191</f>
        <v>40610.572698805925</v>
      </c>
      <c r="I100" s="70">
        <f t="shared" ref="I100:I111" si="43">IF(ISNUMBER(H100/H$69*100),H100/H$69*100,0)</f>
        <v>2.9756675730932747</v>
      </c>
      <c r="J100" s="98">
        <f>[1]MercLab!F191</f>
        <v>0</v>
      </c>
      <c r="K100" s="70">
        <f t="shared" ref="K100:K111" si="44">IF(ISNUMBER(J100/J$69*100),J100/J$69*100,0)</f>
        <v>0</v>
      </c>
      <c r="L100" s="99">
        <f>[1]MercLab!G191</f>
        <v>20459.758766817085</v>
      </c>
      <c r="M100" s="70">
        <f t="shared" ref="M100:M111" si="45">IF(ISNUMBER(L100/L$69*100),L100/L$69*100,0)</f>
        <v>1.3932635163465459</v>
      </c>
      <c r="N100" s="99">
        <f>[1]MercLab!H191</f>
        <v>347.31780457360003</v>
      </c>
      <c r="O100" s="70">
        <f t="shared" ref="O100:O111" si="46">IF(ISNUMBER(N100/N$69*100),N100/N$69*100,0)</f>
        <v>7.1853681186029597E-2</v>
      </c>
    </row>
    <row r="101" spans="1:15">
      <c r="A101" s="179" t="s">
        <v>155</v>
      </c>
      <c r="B101" s="99">
        <f>[1]MercLab!C192</f>
        <v>218637.42822780192</v>
      </c>
      <c r="C101" s="70">
        <f t="shared" si="39"/>
        <v>5.9939469388924005</v>
      </c>
      <c r="D101" s="99">
        <f t="shared" si="40"/>
        <v>181329.73311827442</v>
      </c>
      <c r="E101" s="70">
        <f t="shared" si="41"/>
        <v>10.692925746790186</v>
      </c>
      <c r="F101" s="99">
        <f>[1]MercLab!D192</f>
        <v>71722.658593796688</v>
      </c>
      <c r="G101" s="70">
        <f t="shared" si="42"/>
        <v>30.958897374610068</v>
      </c>
      <c r="H101" s="99">
        <f>[1]MercLab!E192</f>
        <v>109607.07452447775</v>
      </c>
      <c r="I101" s="70">
        <f t="shared" si="43"/>
        <v>8.0312636776406841</v>
      </c>
      <c r="J101" s="98">
        <f>[1]MercLab!F192</f>
        <v>0</v>
      </c>
      <c r="K101" s="70">
        <f t="shared" si="44"/>
        <v>0</v>
      </c>
      <c r="L101" s="99">
        <f>[1]MercLab!G192</f>
        <v>27890.161741878299</v>
      </c>
      <c r="M101" s="70">
        <f t="shared" si="45"/>
        <v>1.8992572328363009</v>
      </c>
      <c r="N101" s="99">
        <f>[1]MercLab!H192</f>
        <v>9417.5333676506416</v>
      </c>
      <c r="O101" s="70">
        <f t="shared" si="46"/>
        <v>1.9483148610498855</v>
      </c>
    </row>
    <row r="102" spans="1:15">
      <c r="A102" s="179" t="s">
        <v>156</v>
      </c>
      <c r="B102" s="99">
        <f>[1]MercLab!C193</f>
        <v>112217.4091485235</v>
      </c>
      <c r="C102" s="70">
        <f t="shared" si="39"/>
        <v>3.0764412182684899</v>
      </c>
      <c r="D102" s="99">
        <f t="shared" si="40"/>
        <v>102539.25449270906</v>
      </c>
      <c r="E102" s="70">
        <f t="shared" si="41"/>
        <v>6.0466897268667532</v>
      </c>
      <c r="F102" s="99">
        <f>[1]MercLab!D193</f>
        <v>27470.737777717139</v>
      </c>
      <c r="G102" s="70">
        <f t="shared" si="42"/>
        <v>11.857671875798612</v>
      </c>
      <c r="H102" s="99">
        <f>[1]MercLab!E193</f>
        <v>75068.516714991929</v>
      </c>
      <c r="I102" s="70">
        <f t="shared" si="43"/>
        <v>5.5005122091169127</v>
      </c>
      <c r="J102" s="98">
        <f>[1]MercLab!F193</f>
        <v>0</v>
      </c>
      <c r="K102" s="70">
        <f t="shared" si="44"/>
        <v>0</v>
      </c>
      <c r="L102" s="99">
        <f>[1]MercLab!G193</f>
        <v>8014.2772056166814</v>
      </c>
      <c r="M102" s="70">
        <f t="shared" si="45"/>
        <v>0.54575423726809447</v>
      </c>
      <c r="N102" s="99">
        <f>[1]MercLab!H193</f>
        <v>1663.87745019764</v>
      </c>
      <c r="O102" s="70">
        <f t="shared" si="46"/>
        <v>0.34422571565515592</v>
      </c>
    </row>
    <row r="103" spans="1:15" ht="22.5">
      <c r="A103" s="223" t="s">
        <v>157</v>
      </c>
      <c r="B103" s="99">
        <f>[1]MercLab!C194</f>
        <v>801258.94628543395</v>
      </c>
      <c r="C103" s="70">
        <f t="shared" si="39"/>
        <v>21.966520770376569</v>
      </c>
      <c r="D103" s="99">
        <f t="shared" si="40"/>
        <v>267299.97643419122</v>
      </c>
      <c r="E103" s="70">
        <f t="shared" si="41"/>
        <v>15.762548981778224</v>
      </c>
      <c r="F103" s="99">
        <f>[1]MercLab!D194</f>
        <v>16690.790106770615</v>
      </c>
      <c r="G103" s="70">
        <f t="shared" si="42"/>
        <v>7.2045357512913011</v>
      </c>
      <c r="H103" s="99">
        <f>[1]MercLab!E194</f>
        <v>232183.73975364136</v>
      </c>
      <c r="I103" s="70">
        <f t="shared" si="43"/>
        <v>17.012851074733874</v>
      </c>
      <c r="J103" s="98">
        <f>[1]MercLab!F194</f>
        <v>18425.446573779242</v>
      </c>
      <c r="K103" s="70">
        <f t="shared" si="44"/>
        <v>18.543016968664119</v>
      </c>
      <c r="L103" s="99">
        <f>[1]MercLab!G194</f>
        <v>399042.28716642153</v>
      </c>
      <c r="M103" s="70">
        <f t="shared" si="45"/>
        <v>27.173881497086132</v>
      </c>
      <c r="N103" s="99">
        <f>[1]MercLab!H194</f>
        <v>134916.68268482282</v>
      </c>
      <c r="O103" s="70">
        <f t="shared" si="46"/>
        <v>27.911786198849104</v>
      </c>
    </row>
    <row r="104" spans="1:15" ht="22.5">
      <c r="A104" s="223" t="s">
        <v>158</v>
      </c>
      <c r="B104" s="99">
        <f>[1]MercLab!C195</f>
        <v>636305.43807528995</v>
      </c>
      <c r="C104" s="70">
        <f t="shared" si="39"/>
        <v>17.444318951548052</v>
      </c>
      <c r="D104" s="99">
        <f t="shared" si="40"/>
        <v>105714.43693128831</v>
      </c>
      <c r="E104" s="70">
        <f t="shared" si="41"/>
        <v>6.2339286835694274</v>
      </c>
      <c r="F104" s="99">
        <f>[1]MercLab!D195</f>
        <v>0</v>
      </c>
      <c r="G104" s="70">
        <f t="shared" si="42"/>
        <v>0</v>
      </c>
      <c r="H104" s="99">
        <f>[1]MercLab!E195</f>
        <v>105714.43693128831</v>
      </c>
      <c r="I104" s="70">
        <f t="shared" si="43"/>
        <v>7.746037572956908</v>
      </c>
      <c r="J104" s="98">
        <f>[1]MercLab!F195</f>
        <v>0</v>
      </c>
      <c r="K104" s="70">
        <f t="shared" si="44"/>
        <v>0</v>
      </c>
      <c r="L104" s="99">
        <f>[1]MercLab!G195</f>
        <v>480432.26253126597</v>
      </c>
      <c r="M104" s="70">
        <f t="shared" si="45"/>
        <v>32.716355607587246</v>
      </c>
      <c r="N104" s="99">
        <f>[1]MercLab!H195</f>
        <v>50158.738612731875</v>
      </c>
      <c r="O104" s="70">
        <f t="shared" si="46"/>
        <v>10.376922707424539</v>
      </c>
    </row>
    <row r="105" spans="1:15" ht="22.5">
      <c r="A105" s="223" t="s">
        <v>159</v>
      </c>
      <c r="B105" s="99">
        <f>[1]MercLab!C196</f>
        <v>564550.62232689396</v>
      </c>
      <c r="C105" s="70">
        <f t="shared" si="39"/>
        <v>15.477160072612813</v>
      </c>
      <c r="D105" s="99">
        <f t="shared" si="40"/>
        <v>229888.74322900621</v>
      </c>
      <c r="E105" s="70">
        <f t="shared" si="41"/>
        <v>13.556426842404825</v>
      </c>
      <c r="F105" s="99">
        <f>[1]MercLab!D196</f>
        <v>6654.9258763630405</v>
      </c>
      <c r="G105" s="70">
        <f t="shared" si="42"/>
        <v>2.8725812913435398</v>
      </c>
      <c r="H105" s="99">
        <f>[1]MercLab!E196</f>
        <v>223233.81735264318</v>
      </c>
      <c r="I105" s="70">
        <f t="shared" si="43"/>
        <v>16.357061409617074</v>
      </c>
      <c r="J105" s="98">
        <f>[1]MercLab!F196</f>
        <v>0</v>
      </c>
      <c r="K105" s="70">
        <f t="shared" si="44"/>
        <v>0</v>
      </c>
      <c r="L105" s="99">
        <f>[1]MercLab!G196</f>
        <v>274033.00985906582</v>
      </c>
      <c r="M105" s="70">
        <f t="shared" si="45"/>
        <v>18.661031112961954</v>
      </c>
      <c r="N105" s="99">
        <f>[1]MercLab!H196</f>
        <v>60628.869238819789</v>
      </c>
      <c r="O105" s="70">
        <f t="shared" si="46"/>
        <v>12.543000628211299</v>
      </c>
    </row>
    <row r="106" spans="1:15" ht="22.5">
      <c r="A106" s="223" t="s">
        <v>160</v>
      </c>
      <c r="B106" s="99">
        <f>[1]MercLab!C197</f>
        <v>180233.74279950093</v>
      </c>
      <c r="C106" s="70">
        <f t="shared" si="39"/>
        <v>4.9411095789719708</v>
      </c>
      <c r="D106" s="99">
        <f t="shared" si="40"/>
        <v>122556.49073072705</v>
      </c>
      <c r="E106" s="70">
        <f t="shared" si="41"/>
        <v>7.2270963654706506</v>
      </c>
      <c r="F106" s="99">
        <f>[1]MercLab!D197</f>
        <v>6324.0940163986807</v>
      </c>
      <c r="G106" s="70">
        <f t="shared" si="42"/>
        <v>2.7297785871256872</v>
      </c>
      <c r="H106" s="99">
        <f>[1]MercLab!E197</f>
        <v>116232.39671432837</v>
      </c>
      <c r="I106" s="70">
        <f t="shared" si="43"/>
        <v>8.5167223917507027</v>
      </c>
      <c r="J106" s="98">
        <f>[1]MercLab!F197</f>
        <v>0</v>
      </c>
      <c r="K106" s="70">
        <f t="shared" si="44"/>
        <v>0</v>
      </c>
      <c r="L106" s="99">
        <f>[1]MercLab!G197</f>
        <v>55393.441598393656</v>
      </c>
      <c r="M106" s="70">
        <f t="shared" si="45"/>
        <v>3.7721686801648184</v>
      </c>
      <c r="N106" s="99">
        <f>[1]MercLab!H197</f>
        <v>2283.8104703813401</v>
      </c>
      <c r="O106" s="70">
        <f t="shared" si="46"/>
        <v>0.47247848301230028</v>
      </c>
    </row>
    <row r="107" spans="1:15">
      <c r="A107" s="179" t="s">
        <v>161</v>
      </c>
      <c r="B107" s="99">
        <f>[1]MercLab!C198</f>
        <v>911296.38933346921</v>
      </c>
      <c r="C107" s="70">
        <f t="shared" si="39"/>
        <v>24.983198199613948</v>
      </c>
      <c r="D107" s="99">
        <f t="shared" si="40"/>
        <v>528289.02328184643</v>
      </c>
      <c r="E107" s="70">
        <f t="shared" si="41"/>
        <v>31.152945529967219</v>
      </c>
      <c r="F107" s="99">
        <f>[1]MercLab!D198</f>
        <v>23869.434784917561</v>
      </c>
      <c r="G107" s="70">
        <f t="shared" si="42"/>
        <v>10.303178889134546</v>
      </c>
      <c r="H107" s="99">
        <f>[1]MercLab!E198</f>
        <v>423479.07641944633</v>
      </c>
      <c r="I107" s="70">
        <f t="shared" si="43"/>
        <v>31.029677048161574</v>
      </c>
      <c r="J107" s="98">
        <f>[1]MercLab!F198</f>
        <v>80940.51207748249</v>
      </c>
      <c r="K107" s="70">
        <f t="shared" si="44"/>
        <v>81.456983031335852</v>
      </c>
      <c r="L107" s="99">
        <f>[1]MercLab!G198</f>
        <v>161114.94131189148</v>
      </c>
      <c r="M107" s="70">
        <f t="shared" si="45"/>
        <v>10.971564827648008</v>
      </c>
      <c r="N107" s="99">
        <f>[1]MercLab!H198</f>
        <v>221892.42473972868</v>
      </c>
      <c r="O107" s="70">
        <f t="shared" si="46"/>
        <v>45.905471400804302</v>
      </c>
    </row>
    <row r="108" spans="1:15">
      <c r="A108" s="179" t="s">
        <v>162</v>
      </c>
      <c r="B108" s="99">
        <f>[1]MercLab!C199</f>
        <v>555.70848731776005</v>
      </c>
      <c r="C108" s="70">
        <f t="shared" si="39"/>
        <v>1.5234752866761259E-2</v>
      </c>
      <c r="D108" s="99">
        <f t="shared" si="40"/>
        <v>555.70848731776005</v>
      </c>
      <c r="E108" s="70">
        <f t="shared" si="41"/>
        <v>3.276985792437067E-2</v>
      </c>
      <c r="F108" s="99">
        <f>[1]MercLab!D199</f>
        <v>555.70848731776005</v>
      </c>
      <c r="G108" s="70">
        <f t="shared" si="42"/>
        <v>0.23987011031627209</v>
      </c>
      <c r="H108" s="99">
        <f>[1]MercLab!E199</f>
        <v>0</v>
      </c>
      <c r="I108" s="70">
        <f t="shared" si="43"/>
        <v>0</v>
      </c>
      <c r="J108" s="98">
        <f>[1]MercLab!F199</f>
        <v>0</v>
      </c>
      <c r="K108" s="70">
        <f t="shared" si="44"/>
        <v>0</v>
      </c>
      <c r="L108" s="99">
        <f>[1]MercLab!G199</f>
        <v>0</v>
      </c>
      <c r="M108" s="70">
        <f t="shared" si="45"/>
        <v>0</v>
      </c>
      <c r="N108" s="99">
        <f>[1]MercLab!H199</f>
        <v>0</v>
      </c>
      <c r="O108" s="70">
        <f t="shared" si="46"/>
        <v>0</v>
      </c>
    </row>
    <row r="109" spans="1:15">
      <c r="A109" s="179" t="s">
        <v>151</v>
      </c>
      <c r="B109" s="99">
        <f>[1]MercLab!C200</f>
        <v>2720.6894063375598</v>
      </c>
      <c r="C109" s="70">
        <f t="shared" si="39"/>
        <v>7.458772302152572E-2</v>
      </c>
      <c r="D109" s="99">
        <f t="shared" si="40"/>
        <v>598.85627754348002</v>
      </c>
      <c r="E109" s="70">
        <f t="shared" si="41"/>
        <v>3.5314262027810038E-2</v>
      </c>
      <c r="F109" s="99">
        <f>[1]MercLab!D200</f>
        <v>0</v>
      </c>
      <c r="G109" s="70">
        <f t="shared" si="42"/>
        <v>0</v>
      </c>
      <c r="H109" s="99">
        <f>[1]MercLab!E200</f>
        <v>598.85627754348002</v>
      </c>
      <c r="I109" s="70">
        <f t="shared" si="43"/>
        <v>4.3880129917051765E-2</v>
      </c>
      <c r="J109" s="98">
        <f>[1]MercLab!F200</f>
        <v>0</v>
      </c>
      <c r="K109" s="70">
        <f t="shared" si="44"/>
        <v>0</v>
      </c>
      <c r="L109" s="99">
        <f>[1]MercLab!G200</f>
        <v>1849.6257299106799</v>
      </c>
      <c r="M109" s="70">
        <f t="shared" si="45"/>
        <v>0.12595534863099</v>
      </c>
      <c r="N109" s="99">
        <f>[1]MercLab!H200</f>
        <v>272.2073988834</v>
      </c>
      <c r="O109" s="70">
        <f t="shared" si="46"/>
        <v>5.6314716372973764E-2</v>
      </c>
    </row>
    <row r="110" spans="1:15">
      <c r="A110" s="179" t="s">
        <v>99</v>
      </c>
      <c r="B110" s="99">
        <f>[1]MercLab!C201</f>
        <v>0</v>
      </c>
      <c r="C110" s="70">
        <f t="shared" si="39"/>
        <v>0</v>
      </c>
      <c r="D110" s="99">
        <f t="shared" si="40"/>
        <v>0</v>
      </c>
      <c r="E110" s="70">
        <f t="shared" si="41"/>
        <v>0</v>
      </c>
      <c r="F110" s="99">
        <f>[1]MercLab!D201</f>
        <v>0</v>
      </c>
      <c r="G110" s="70">
        <f t="shared" si="42"/>
        <v>0</v>
      </c>
      <c r="H110" s="99">
        <f>[1]MercLab!E201</f>
        <v>0</v>
      </c>
      <c r="I110" s="70">
        <f t="shared" si="43"/>
        <v>0</v>
      </c>
      <c r="J110" s="98">
        <f>[1]MercLab!F201</f>
        <v>0</v>
      </c>
      <c r="K110" s="70">
        <f t="shared" si="44"/>
        <v>0</v>
      </c>
      <c r="L110" s="99">
        <f>[1]MercLab!G201</f>
        <v>0</v>
      </c>
      <c r="M110" s="70">
        <f t="shared" si="45"/>
        <v>0</v>
      </c>
      <c r="N110" s="99">
        <f>[1]MercLab!H201</f>
        <v>0</v>
      </c>
      <c r="O110" s="70">
        <f t="shared" si="46"/>
        <v>0</v>
      </c>
    </row>
    <row r="111" spans="1:15">
      <c r="A111" s="179" t="s">
        <v>152</v>
      </c>
      <c r="B111" s="99">
        <f>[1]MercLab!C202</f>
        <v>260.48835343019999</v>
      </c>
      <c r="C111" s="70">
        <f t="shared" si="39"/>
        <v>7.1412904062943391E-3</v>
      </c>
      <c r="D111" s="99">
        <f t="shared" si="40"/>
        <v>0</v>
      </c>
      <c r="E111" s="70">
        <f t="shared" si="41"/>
        <v>0</v>
      </c>
      <c r="F111" s="99">
        <f>[1]MercLab!D202</f>
        <v>0</v>
      </c>
      <c r="G111" s="70">
        <f t="shared" si="42"/>
        <v>0</v>
      </c>
      <c r="H111" s="99">
        <f>[1]MercLab!E202</f>
        <v>0</v>
      </c>
      <c r="I111" s="70">
        <f t="shared" si="43"/>
        <v>0</v>
      </c>
      <c r="J111" s="98">
        <f>[1]MercLab!F202</f>
        <v>0</v>
      </c>
      <c r="K111" s="70">
        <f t="shared" si="44"/>
        <v>0</v>
      </c>
      <c r="L111" s="99">
        <f>[1]MercLab!G202</f>
        <v>260.48835343019999</v>
      </c>
      <c r="M111" s="70">
        <f t="shared" si="45"/>
        <v>1.7738670499678769E-2</v>
      </c>
      <c r="N111" s="99">
        <f>[1]MercLab!H202</f>
        <v>0</v>
      </c>
      <c r="O111" s="70">
        <f t="shared" si="46"/>
        <v>0</v>
      </c>
    </row>
    <row r="112" spans="1:15">
      <c r="A112" s="185"/>
      <c r="B112" s="186"/>
      <c r="C112" s="186"/>
      <c r="D112" s="186"/>
      <c r="E112" s="186"/>
      <c r="F112" s="186"/>
      <c r="G112" s="186"/>
      <c r="H112" s="186"/>
      <c r="I112" s="186"/>
      <c r="J112" s="186"/>
      <c r="K112" s="186"/>
      <c r="L112" s="186"/>
      <c r="M112" s="186"/>
      <c r="N112" s="186"/>
      <c r="O112" s="186"/>
    </row>
    <row r="113" spans="1:15">
      <c r="A113" s="14" t="str">
        <f>'C01'!$A$46</f>
        <v>Fuente: Instituto Nacional de Estadística (INE). L Encuesta Permanente de Hogares de Propósitos Múltiples, Junio 2015.</v>
      </c>
      <c r="B113" s="119"/>
      <c r="C113" s="120"/>
      <c r="D113" s="58"/>
      <c r="E113" s="122"/>
      <c r="F113" s="115"/>
      <c r="G113" s="122"/>
      <c r="H113" s="115"/>
      <c r="I113" s="122"/>
      <c r="J113" s="115"/>
      <c r="K113" s="122"/>
      <c r="L113" s="115"/>
      <c r="M113" s="122"/>
      <c r="N113" s="115"/>
      <c r="O113" s="122"/>
    </row>
    <row r="114" spans="1:15">
      <c r="A114" s="193" t="s">
        <v>123</v>
      </c>
      <c r="B114" s="121"/>
      <c r="C114" s="120"/>
      <c r="D114" s="125"/>
      <c r="E114" s="122"/>
      <c r="F114" s="115"/>
      <c r="G114" s="122"/>
      <c r="H114" s="115"/>
      <c r="I114" s="122"/>
      <c r="J114" s="115"/>
      <c r="K114" s="122"/>
      <c r="L114" s="115"/>
      <c r="M114" s="122"/>
      <c r="N114" s="115"/>
      <c r="O114" s="122"/>
    </row>
    <row r="115" spans="1:15">
      <c r="A115" s="30" t="s">
        <v>94</v>
      </c>
      <c r="B115" s="121"/>
      <c r="C115" s="120"/>
      <c r="D115" s="125"/>
      <c r="E115" s="122"/>
      <c r="F115" s="115"/>
      <c r="G115" s="122"/>
      <c r="H115" s="115"/>
      <c r="I115" s="122"/>
      <c r="J115" s="115"/>
      <c r="K115" s="122"/>
      <c r="L115" s="115"/>
      <c r="M115" s="122"/>
      <c r="N115" s="115"/>
      <c r="O115" s="122"/>
    </row>
    <row r="116" spans="1:15">
      <c r="A116" s="30" t="s">
        <v>95</v>
      </c>
      <c r="B116" s="121"/>
      <c r="C116" s="120"/>
      <c r="D116" s="125"/>
      <c r="E116" s="122"/>
      <c r="F116" s="115"/>
      <c r="G116" s="122"/>
      <c r="H116" s="115"/>
      <c r="I116" s="122"/>
      <c r="J116" s="115"/>
      <c r="K116" s="122"/>
      <c r="L116" s="115"/>
      <c r="M116" s="122"/>
      <c r="N116" s="115"/>
      <c r="O116" s="122"/>
    </row>
    <row r="117" spans="1:15">
      <c r="A117" s="193" t="s">
        <v>164</v>
      </c>
      <c r="B117" s="76"/>
      <c r="C117" s="75"/>
      <c r="D117" s="78"/>
    </row>
    <row r="118" spans="1:15">
      <c r="A118" s="193" t="s">
        <v>166</v>
      </c>
      <c r="B118" s="76"/>
      <c r="C118" s="75"/>
      <c r="D118" s="78"/>
    </row>
  </sheetData>
  <mergeCells count="25">
    <mergeCell ref="D65:K65"/>
    <mergeCell ref="A65:A67"/>
    <mergeCell ref="L65:M66"/>
    <mergeCell ref="N65:O66"/>
    <mergeCell ref="H66:I66"/>
    <mergeCell ref="J66:K66"/>
    <mergeCell ref="B65:C66"/>
    <mergeCell ref="D66:E66"/>
    <mergeCell ref="F66:G66"/>
    <mergeCell ref="B64:K64"/>
    <mergeCell ref="A61:O61"/>
    <mergeCell ref="A62:O62"/>
    <mergeCell ref="A1:O1"/>
    <mergeCell ref="A2:O2"/>
    <mergeCell ref="A3:O3"/>
    <mergeCell ref="A4:A6"/>
    <mergeCell ref="B4:C5"/>
    <mergeCell ref="H5:I5"/>
    <mergeCell ref="A63:O63"/>
    <mergeCell ref="J5:K5"/>
    <mergeCell ref="N4:O5"/>
    <mergeCell ref="D4:K4"/>
    <mergeCell ref="L4:M5"/>
    <mergeCell ref="D5:E5"/>
    <mergeCell ref="F5:G5"/>
  </mergeCells>
  <phoneticPr fontId="2" type="noConversion"/>
  <printOptions horizontalCentered="1"/>
  <pageMargins left="1.1155511811023624" right="0.47244094488188981" top="0.35433070866141736" bottom="0.35433070866141736" header="0" footer="0"/>
  <pageSetup paperSize="9" scale="80" firstPageNumber="16" orientation="landscape" useFirstPageNumber="1" r:id="rId1"/>
  <headerFooter alignWithMargins="0">
    <oddFooter>&amp;L&amp;Z&amp;F+&amp;F+&amp;A&amp;C&amp;P&amp;R&amp;D+&amp;T</oddFooter>
  </headerFooter>
  <rowBreaks count="1" manualBreakCount="1">
    <brk id="60" max="16383" man="1"/>
  </rowBreaks>
  <ignoredErrors>
    <ignoredError sqref="D10:O10 D48:O49 E9:O9" emptyCellReference="1"/>
    <ignoredError sqref="C11 F8:O8 D72:N72 P73:P96 H109:P111 P98:P99 P97 P100:P108 O97 O98:O99 H100:O108 H73:O96 H98:N99 H97:N97 E97:G97 D98:G99 D73:G96 D100:G108" formula="1"/>
    <ignoredError sqref="D11:O33 D50:O53 D39:O47 E38:O38 D35:O37 E34:O34 D97" formula="1" emptyCellReference="1"/>
  </ignoredErrors>
</worksheet>
</file>

<file path=xl/worksheets/sheet6.xml><?xml version="1.0" encoding="utf-8"?>
<worksheet xmlns="http://schemas.openxmlformats.org/spreadsheetml/2006/main" xmlns:r="http://schemas.openxmlformats.org/officeDocument/2006/relationships">
  <sheetPr codeName="Hoja6"/>
  <dimension ref="A1:AL129"/>
  <sheetViews>
    <sheetView topLeftCell="A70" workbookViewId="0">
      <selection activeCell="A76" sqref="A76"/>
    </sheetView>
  </sheetViews>
  <sheetFormatPr baseColWidth="10" defaultRowHeight="11.25"/>
  <cols>
    <col min="1" max="1" width="48.6640625" style="23" customWidth="1"/>
    <col min="2" max="2" width="13.5" style="23" bestFit="1" customWidth="1"/>
    <col min="3" max="3" width="7.33203125" style="44" customWidth="1"/>
    <col min="4" max="4" width="13.1640625" style="23" bestFit="1" customWidth="1"/>
    <col min="5" max="5" width="8" style="44" bestFit="1" customWidth="1"/>
    <col min="6" max="6" width="13.1640625" style="23" bestFit="1" customWidth="1"/>
    <col min="7" max="7" width="8.33203125" style="44" bestFit="1" customWidth="1"/>
    <col min="8" max="8" width="11.33203125" style="23" bestFit="1" customWidth="1"/>
    <col min="9" max="9" width="8.33203125" style="44" customWidth="1"/>
    <col min="10" max="10" width="11.33203125" style="23" customWidth="1"/>
    <col min="11" max="11" width="7.33203125" style="44" customWidth="1"/>
    <col min="12" max="12" width="10.5" style="23" bestFit="1" customWidth="1"/>
    <col min="13" max="13" width="7.1640625" style="44" bestFit="1" customWidth="1"/>
    <col min="14" max="14" width="12" style="23" customWidth="1"/>
    <col min="15" max="15" width="6.83203125" style="44" customWidth="1"/>
    <col min="16" max="16" width="10.83203125" style="23" customWidth="1"/>
    <col min="17" max="17" width="6.83203125" style="44" customWidth="1"/>
    <col min="18" max="18" width="11.1640625" style="23" bestFit="1" customWidth="1"/>
    <col min="19" max="19" width="7.33203125" style="44" bestFit="1" customWidth="1"/>
    <col min="20" max="20" width="43.5" style="23" customWidth="1"/>
    <col min="21" max="21" width="11" style="23" bestFit="1" customWidth="1"/>
    <col min="22" max="22" width="7" style="44" bestFit="1" customWidth="1"/>
    <col min="23" max="23" width="11" style="23" bestFit="1" customWidth="1"/>
    <col min="24" max="24" width="7" style="44" bestFit="1" customWidth="1"/>
    <col min="25" max="25" width="11" style="23" bestFit="1" customWidth="1"/>
    <col min="26" max="26" width="7" style="44" bestFit="1" customWidth="1"/>
    <col min="27" max="27" width="11" style="23" bestFit="1" customWidth="1"/>
    <col min="28" max="28" width="6" style="44" bestFit="1" customWidth="1"/>
    <col min="29" max="29" width="11" style="23" bestFit="1" customWidth="1"/>
    <col min="30" max="30" width="6.83203125" style="44" bestFit="1" customWidth="1"/>
    <col min="31" max="31" width="10" style="23" customWidth="1"/>
    <col min="32" max="32" width="8" style="44" bestFit="1" customWidth="1"/>
    <col min="33" max="33" width="10.6640625" style="23" customWidth="1"/>
    <col min="34" max="34" width="7" style="44" bestFit="1" customWidth="1"/>
    <col min="35" max="35" width="11" style="23" bestFit="1" customWidth="1"/>
    <col min="36" max="36" width="7" style="44" bestFit="1" customWidth="1"/>
    <col min="37" max="37" width="11" style="23" bestFit="1" customWidth="1"/>
    <col min="38" max="38" width="7" style="44" bestFit="1" customWidth="1"/>
    <col min="39" max="45" width="7.83203125" style="23" customWidth="1"/>
    <col min="46" max="16384" width="12" style="23"/>
  </cols>
  <sheetData>
    <row r="1" spans="1:19">
      <c r="A1" s="238" t="s">
        <v>83</v>
      </c>
      <c r="B1" s="238"/>
      <c r="C1" s="238"/>
      <c r="D1" s="238"/>
      <c r="E1" s="238"/>
      <c r="F1" s="238"/>
      <c r="G1" s="238"/>
      <c r="H1" s="238"/>
      <c r="I1" s="238"/>
      <c r="J1" s="238"/>
      <c r="K1" s="238"/>
      <c r="L1" s="238"/>
      <c r="M1" s="238"/>
      <c r="N1" s="238"/>
      <c r="O1" s="238"/>
      <c r="P1" s="238"/>
      <c r="Q1" s="238"/>
      <c r="R1" s="238"/>
      <c r="S1" s="238"/>
    </row>
    <row r="2" spans="1:19">
      <c r="A2" s="238" t="s">
        <v>84</v>
      </c>
      <c r="B2" s="238"/>
      <c r="C2" s="238"/>
      <c r="D2" s="238"/>
      <c r="E2" s="238"/>
      <c r="F2" s="238"/>
      <c r="G2" s="238"/>
      <c r="H2" s="238"/>
      <c r="I2" s="238"/>
      <c r="J2" s="238"/>
      <c r="K2" s="238"/>
      <c r="L2" s="238"/>
      <c r="M2" s="238"/>
      <c r="N2" s="238"/>
      <c r="O2" s="238"/>
      <c r="P2" s="238"/>
      <c r="Q2" s="238"/>
      <c r="R2" s="238"/>
      <c r="S2" s="238"/>
    </row>
    <row r="3" spans="1:19">
      <c r="A3" s="238" t="s">
        <v>40</v>
      </c>
      <c r="B3" s="238"/>
      <c r="C3" s="238"/>
      <c r="D3" s="238"/>
      <c r="E3" s="238"/>
      <c r="F3" s="238"/>
      <c r="G3" s="238"/>
      <c r="H3" s="238"/>
      <c r="I3" s="238"/>
      <c r="J3" s="238"/>
      <c r="K3" s="238"/>
      <c r="L3" s="238"/>
      <c r="M3" s="238"/>
      <c r="N3" s="238"/>
      <c r="O3" s="238"/>
      <c r="P3" s="238"/>
      <c r="Q3" s="238"/>
      <c r="R3" s="238"/>
      <c r="S3" s="238"/>
    </row>
    <row r="4" spans="1:19" ht="15" customHeight="1">
      <c r="A4" s="234" t="s">
        <v>38</v>
      </c>
      <c r="B4" s="275" t="s">
        <v>23</v>
      </c>
      <c r="C4" s="275"/>
      <c r="D4" s="275" t="s">
        <v>22</v>
      </c>
      <c r="E4" s="275"/>
      <c r="F4" s="272" t="s">
        <v>8</v>
      </c>
      <c r="G4" s="272"/>
      <c r="H4" s="272"/>
      <c r="I4" s="272"/>
      <c r="J4" s="272"/>
      <c r="K4" s="272"/>
      <c r="L4" s="272"/>
      <c r="M4" s="272"/>
      <c r="N4" s="275" t="s">
        <v>1</v>
      </c>
      <c r="O4" s="275"/>
      <c r="P4" s="275" t="s">
        <v>2</v>
      </c>
      <c r="Q4" s="275"/>
      <c r="R4" s="275" t="s">
        <v>10</v>
      </c>
      <c r="S4" s="275"/>
    </row>
    <row r="5" spans="1:19" ht="12.75" customHeight="1">
      <c r="A5" s="274"/>
      <c r="B5" s="276"/>
      <c r="C5" s="276"/>
      <c r="D5" s="276"/>
      <c r="E5" s="276"/>
      <c r="F5" s="271" t="s">
        <v>11</v>
      </c>
      <c r="G5" s="271"/>
      <c r="H5" s="271" t="s">
        <v>117</v>
      </c>
      <c r="I5" s="271"/>
      <c r="J5" s="271" t="s">
        <v>12</v>
      </c>
      <c r="K5" s="271"/>
      <c r="L5" s="271" t="s">
        <v>118</v>
      </c>
      <c r="M5" s="271"/>
      <c r="N5" s="276"/>
      <c r="O5" s="276"/>
      <c r="P5" s="276"/>
      <c r="Q5" s="276"/>
      <c r="R5" s="276"/>
      <c r="S5" s="276"/>
    </row>
    <row r="6" spans="1:19">
      <c r="A6" s="235"/>
      <c r="B6" s="46" t="s">
        <v>6</v>
      </c>
      <c r="C6" s="47" t="s">
        <v>91</v>
      </c>
      <c r="D6" s="46" t="s">
        <v>6</v>
      </c>
      <c r="E6" s="47" t="s">
        <v>91</v>
      </c>
      <c r="F6" s="46" t="s">
        <v>6</v>
      </c>
      <c r="G6" s="47" t="s">
        <v>91</v>
      </c>
      <c r="H6" s="46" t="s">
        <v>6</v>
      </c>
      <c r="I6" s="47" t="s">
        <v>91</v>
      </c>
      <c r="J6" s="46" t="s">
        <v>6</v>
      </c>
      <c r="K6" s="47" t="s">
        <v>91</v>
      </c>
      <c r="L6" s="46" t="s">
        <v>6</v>
      </c>
      <c r="M6" s="47" t="s">
        <v>91</v>
      </c>
      <c r="N6" s="46" t="s">
        <v>6</v>
      </c>
      <c r="O6" s="47" t="s">
        <v>91</v>
      </c>
      <c r="P6" s="46" t="s">
        <v>6</v>
      </c>
      <c r="Q6" s="47" t="s">
        <v>91</v>
      </c>
      <c r="R6" s="46" t="s">
        <v>6</v>
      </c>
      <c r="S6" s="47" t="s">
        <v>91</v>
      </c>
    </row>
    <row r="7" spans="1:19">
      <c r="A7" s="48"/>
      <c r="B7" s="48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</row>
    <row r="8" spans="1:19" s="50" customFormat="1" ht="12" customHeight="1">
      <c r="A8" s="49" t="s">
        <v>109</v>
      </c>
      <c r="B8" s="97">
        <f>'C03'!B8</f>
        <v>3647637.0321056452</v>
      </c>
      <c r="C8" s="102">
        <f>SUM(G8,O8,Q8,S8)</f>
        <v>99.999999999989654</v>
      </c>
      <c r="D8" s="97">
        <f>[1]MercLab!C211</f>
        <v>3041078.4438280007</v>
      </c>
      <c r="E8" s="102">
        <f>IF(ISNUMBER(D8/$B$8*100),D8/$B$8*100,0)</f>
        <v>83.371191186544664</v>
      </c>
      <c r="F8" s="97">
        <f t="shared" ref="F8:F53" si="0">H8+J8+L8</f>
        <v>1679683.3660329294</v>
      </c>
      <c r="G8" s="102">
        <f>IF(ISNUMBER(F8/$B$8*100),F8/$B$8*100,0)</f>
        <v>46.048533646542971</v>
      </c>
      <c r="H8" s="97">
        <f>[1]MercLab!D211</f>
        <v>224444.52703656728</v>
      </c>
      <c r="I8" s="102">
        <f>IF(ISNUMBER(H8/$B$8*100),H8/$B$8*100,0)</f>
        <v>6.1531486017128136</v>
      </c>
      <c r="J8" s="97">
        <f>[1]MercLab!E211</f>
        <v>1356133.3686985306</v>
      </c>
      <c r="K8" s="102">
        <f>IF(ISNUMBER(J8/$B$8*100),J8/$B$8*100,0)</f>
        <v>37.178407740741825</v>
      </c>
      <c r="L8" s="97">
        <f>[1]MercLab!F211</f>
        <v>99105.470297831562</v>
      </c>
      <c r="M8" s="102">
        <f>IF(ISNUMBER(L8/$B$8*100),L8/$B$8*100,0)</f>
        <v>2.7169773040883309</v>
      </c>
      <c r="N8" s="97">
        <f>[1]MercLab!G211</f>
        <v>1361395.0777946934</v>
      </c>
      <c r="O8" s="102">
        <f>IF(ISNUMBER(N8/$B$8*100),N8/$B$8*100,0)</f>
        <v>37.322657539991326</v>
      </c>
      <c r="P8" s="22">
        <f>'C03'!N8</f>
        <v>483368.14320534561</v>
      </c>
      <c r="Q8" s="102">
        <f>IF(ISNUMBER(P8/$B$8*100),P8/$B$8*100,0)</f>
        <v>13.251541722788005</v>
      </c>
      <c r="R8" s="97">
        <f>B8-(D8+P8)</f>
        <v>123190.44507229887</v>
      </c>
      <c r="S8" s="102">
        <f>IF(ISNUMBER(R8/$B$8*100),R8/$B$8*100,0)</f>
        <v>3.377267090667341</v>
      </c>
    </row>
    <row r="9" spans="1:19" ht="11.25" customHeight="1">
      <c r="A9" s="51"/>
      <c r="B9" s="8"/>
      <c r="C9" s="102"/>
      <c r="D9" s="8"/>
      <c r="E9" s="102"/>
      <c r="F9" s="8"/>
      <c r="G9" s="102"/>
      <c r="H9" s="8"/>
      <c r="I9" s="102"/>
      <c r="J9" s="8"/>
      <c r="K9" s="102"/>
      <c r="L9" s="8"/>
      <c r="M9" s="102"/>
      <c r="N9" s="8"/>
      <c r="O9" s="102"/>
      <c r="P9" s="8"/>
      <c r="Q9" s="102"/>
      <c r="R9" s="8"/>
      <c r="S9" s="102"/>
    </row>
    <row r="10" spans="1:19" ht="12.75" customHeight="1">
      <c r="A10" s="52" t="s">
        <v>42</v>
      </c>
      <c r="B10" s="97"/>
      <c r="C10" s="67"/>
      <c r="D10" s="97"/>
      <c r="E10" s="102"/>
      <c r="F10" s="97"/>
      <c r="G10" s="102"/>
      <c r="H10" s="97"/>
      <c r="I10" s="102"/>
      <c r="J10" s="97"/>
      <c r="K10" s="102"/>
      <c r="L10" s="97"/>
      <c r="M10" s="102"/>
      <c r="N10" s="97"/>
      <c r="O10" s="102"/>
      <c r="P10" s="97"/>
      <c r="Q10" s="102"/>
      <c r="R10" s="97"/>
      <c r="S10" s="102"/>
    </row>
    <row r="11" spans="1:19">
      <c r="A11" s="53" t="s">
        <v>73</v>
      </c>
      <c r="B11" s="69">
        <f>'C03'!B11</f>
        <v>1934935.2990707539</v>
      </c>
      <c r="C11" s="103">
        <f>IF(ISNUMBER(B11/B$8*100),B11/B$8*100,0)</f>
        <v>53.046267543615421</v>
      </c>
      <c r="D11" s="69">
        <f>SUM(D12:D14)</f>
        <v>1721770.8436596072</v>
      </c>
      <c r="E11" s="103">
        <f>IF(ISNUMBER(D11/D$8*100),D11/D$8*100,0)</f>
        <v>56.617113812174594</v>
      </c>
      <c r="F11" s="69">
        <f>SUM(F12:F14)</f>
        <v>1057771.1218041256</v>
      </c>
      <c r="G11" s="103">
        <f>IF(ISNUMBER(F11/F$8*100),F11/F$8*100,0)</f>
        <v>62.974435729655752</v>
      </c>
      <c r="H11" s="69">
        <f>SUM(H12:H14)</f>
        <v>182415.70464897162</v>
      </c>
      <c r="I11" s="103">
        <f>IF(ISNUMBER(H11/H$8*100),H11/H$8*100,0)</f>
        <v>81.27429394580507</v>
      </c>
      <c r="J11" s="69">
        <f>SUM(J12:J14)</f>
        <v>806818.83775192848</v>
      </c>
      <c r="K11" s="103">
        <f>IF(ISNUMBER(J11/J$8*100),J11/J$8*100,0)</f>
        <v>59.494062779844839</v>
      </c>
      <c r="L11" s="69">
        <f>SUM(L12:L14)</f>
        <v>68536.579403225624</v>
      </c>
      <c r="M11" s="103">
        <f>IF(ISNUMBER(L11/L$8*100),L11/L$8*100,0)</f>
        <v>69.155193146513142</v>
      </c>
      <c r="N11" s="69">
        <f>SUM(N12:N14)</f>
        <v>663999.72185550362</v>
      </c>
      <c r="O11" s="103">
        <f>IF(ISNUMBER(N11/N$8*100),N11/N$8*100,0)</f>
        <v>48.773477492742842</v>
      </c>
      <c r="P11" s="69">
        <f>'C03'!N11</f>
        <v>170002.98561077059</v>
      </c>
      <c r="Q11" s="103">
        <f>IF(ISNUMBER(P11/P$8*100),P11/P$8*100,0)</f>
        <v>35.170498511431589</v>
      </c>
      <c r="R11" s="69">
        <f t="shared" ref="R11:R53" si="1">B11-(D11+P11)</f>
        <v>43161.4698003761</v>
      </c>
      <c r="S11" s="103">
        <f>IF(ISNUMBER(R11/R$8*100),R11/R$8*100,0)</f>
        <v>35.036377841678544</v>
      </c>
    </row>
    <row r="12" spans="1:19">
      <c r="A12" s="56" t="s">
        <v>68</v>
      </c>
      <c r="B12" s="69">
        <f>'C03'!B12</f>
        <v>441909.80864921509</v>
      </c>
      <c r="C12" s="103">
        <f>IF(ISNUMBER(B12/B$8*100),B12/B$8*100,0)</f>
        <v>12.114961131264669</v>
      </c>
      <c r="D12" s="69">
        <f>[1]MercLab!C212</f>
        <v>394882.97790995153</v>
      </c>
      <c r="E12" s="103">
        <f>IF(ISNUMBER(D12/D$8*100),D12/D$8*100,0)</f>
        <v>12.984965209016014</v>
      </c>
      <c r="F12" s="69">
        <f t="shared" si="0"/>
        <v>262051.28355078172</v>
      </c>
      <c r="G12" s="103">
        <f>IF(ISNUMBER(F12/F$8*100),F12/F$8*100,0)</f>
        <v>15.601231092125033</v>
      </c>
      <c r="H12" s="69">
        <f>[1]MercLab!D212</f>
        <v>60745.884019922531</v>
      </c>
      <c r="I12" s="103">
        <f>IF(ISNUMBER(H12/H$8*100),H12/H$8*100,0)</f>
        <v>27.064987871156958</v>
      </c>
      <c r="J12" s="69">
        <f>[1]MercLab!E212</f>
        <v>181855.60247473759</v>
      </c>
      <c r="K12" s="103">
        <f>IF(ISNUMBER(J12/J$8*100),J12/J$8*100,0)</f>
        <v>13.409861203346306</v>
      </c>
      <c r="L12" s="69">
        <f>[1]MercLab!F212</f>
        <v>19449.797056121603</v>
      </c>
      <c r="M12" s="103">
        <f>IF(ISNUMBER(L12/L$8*100),L12/L$8*100,0)</f>
        <v>19.625351655838081</v>
      </c>
      <c r="N12" s="69">
        <f>[1]MercLab!G212</f>
        <v>132831.69435917298</v>
      </c>
      <c r="O12" s="103">
        <f>IF(ISNUMBER(N12/N$8*100),N12/N$8*100,0)</f>
        <v>9.7570276641770555</v>
      </c>
      <c r="P12" s="69">
        <f>'C03'!N12</f>
        <v>29990.892424930338</v>
      </c>
      <c r="Q12" s="103">
        <f t="shared" ref="Q12:S15" si="2">IF(ISNUMBER(P12/P$8*100),P12/P$8*100,0)</f>
        <v>6.2045653704136514</v>
      </c>
      <c r="R12" s="69">
        <f t="shared" si="1"/>
        <v>17035.938314333209</v>
      </c>
      <c r="S12" s="103">
        <f t="shared" si="2"/>
        <v>13.828944529208446</v>
      </c>
    </row>
    <row r="13" spans="1:19">
      <c r="A13" s="56" t="s">
        <v>69</v>
      </c>
      <c r="B13" s="98">
        <f>'C03'!B13</f>
        <v>323534.13746859285</v>
      </c>
      <c r="C13" s="103">
        <f>IF(ISNUMBER(B13/B$8*100),B13/B$8*100,0)</f>
        <v>8.8696911074463074</v>
      </c>
      <c r="D13" s="98">
        <f>[1]MercLab!C213</f>
        <v>286628.04541207245</v>
      </c>
      <c r="E13" s="103">
        <f>IF(ISNUMBER(D13/D$8*100),D13/D$8*100,0)</f>
        <v>9.4252105200967904</v>
      </c>
      <c r="F13" s="98">
        <f t="shared" si="0"/>
        <v>184133.19341440906</v>
      </c>
      <c r="G13" s="103">
        <f>IF(ISNUMBER(F13/F$8*100),F13/F$8*100,0)</f>
        <v>10.9623752391675</v>
      </c>
      <c r="H13" s="98">
        <f>[1]MercLab!D213</f>
        <v>16764.661838377604</v>
      </c>
      <c r="I13" s="103">
        <f>IF(ISNUMBER(H13/H$8*100),H13/H$8*100,0)</f>
        <v>7.4694010407508173</v>
      </c>
      <c r="J13" s="98">
        <f>[1]MercLab!E213</f>
        <v>155311.48212591867</v>
      </c>
      <c r="K13" s="103">
        <f>IF(ISNUMBER(J13/J$8*100),J13/J$8*100,0)</f>
        <v>11.452522717213999</v>
      </c>
      <c r="L13" s="98">
        <f>[1]MercLab!F213</f>
        <v>12057.049450112796</v>
      </c>
      <c r="M13" s="103">
        <f>IF(ISNUMBER(L13/L$8*100),L13/L$8*100,0)</f>
        <v>12.1658768319034</v>
      </c>
      <c r="N13" s="98">
        <f>[1]MercLab!G213</f>
        <v>102494.85199766391</v>
      </c>
      <c r="O13" s="103">
        <f>IF(ISNUMBER(N13/N$8*100),N13/N$8*100,0)</f>
        <v>7.528663329949306</v>
      </c>
      <c r="P13" s="98">
        <f>'C03'!N13</f>
        <v>31344.355901611219</v>
      </c>
      <c r="Q13" s="103">
        <f t="shared" si="2"/>
        <v>6.4845721304176704</v>
      </c>
      <c r="R13" s="98">
        <f t="shared" si="1"/>
        <v>5561.7361549091875</v>
      </c>
      <c r="S13" s="103">
        <f t="shared" si="2"/>
        <v>4.5147463763484881</v>
      </c>
    </row>
    <row r="14" spans="1:19">
      <c r="A14" s="56" t="s">
        <v>97</v>
      </c>
      <c r="B14" s="98">
        <f>'C03'!B14</f>
        <v>1169491.352952946</v>
      </c>
      <c r="C14" s="103">
        <f>IF(ISNUMBER(B14/B$8*100),B14/B$8*100,0)</f>
        <v>32.06161530490445</v>
      </c>
      <c r="D14" s="98">
        <f>[1]MercLab!C214</f>
        <v>1040259.8203375833</v>
      </c>
      <c r="E14" s="103">
        <f>IF(ISNUMBER(D14/D$8*100),D14/D$8*100,0)</f>
        <v>34.206938083061793</v>
      </c>
      <c r="F14" s="98">
        <f t="shared" si="0"/>
        <v>611586.64483893488</v>
      </c>
      <c r="G14" s="103">
        <f>IF(ISNUMBER(F14/F$8*100),F14/F$8*100,0)</f>
        <v>36.410829398363227</v>
      </c>
      <c r="H14" s="98">
        <f>[1]MercLab!D214</f>
        <v>104905.1587906715</v>
      </c>
      <c r="I14" s="103">
        <f>IF(ISNUMBER(H14/H$8*100),H14/H$8*100,0)</f>
        <v>46.739905033897301</v>
      </c>
      <c r="J14" s="98">
        <f>[1]MercLab!E214</f>
        <v>469651.75315127213</v>
      </c>
      <c r="K14" s="103">
        <f>IF(ISNUMBER(J14/J$8*100),J14/J$8*100,0)</f>
        <v>34.631678859284527</v>
      </c>
      <c r="L14" s="98">
        <f>[1]MercLab!F214</f>
        <v>37029.73289699122</v>
      </c>
      <c r="M14" s="103">
        <f>IF(ISNUMBER(L14/L$8*100),L14/L$8*100,0)</f>
        <v>37.36396465877165</v>
      </c>
      <c r="N14" s="98">
        <f>[1]MercLab!G214</f>
        <v>428673.17549866677</v>
      </c>
      <c r="O14" s="103">
        <f>IF(ISNUMBER(N14/N$8*100),N14/N$8*100,0)</f>
        <v>31.487786498616476</v>
      </c>
      <c r="P14" s="98">
        <f>'C03'!N14</f>
        <v>108667.73728422904</v>
      </c>
      <c r="Q14" s="103">
        <f t="shared" si="2"/>
        <v>22.481361010600267</v>
      </c>
      <c r="R14" s="98">
        <f t="shared" si="1"/>
        <v>20563.79533113353</v>
      </c>
      <c r="S14" s="103">
        <f t="shared" si="2"/>
        <v>16.692686936121468</v>
      </c>
    </row>
    <row r="15" spans="1:19">
      <c r="A15" s="53" t="s">
        <v>70</v>
      </c>
      <c r="B15" s="98">
        <f>'C03'!B15</f>
        <v>1712701.7330343057</v>
      </c>
      <c r="C15" s="103">
        <f>IF(ISNUMBER(B15/B$8*100),B15/B$8*100,0)</f>
        <v>46.95373245636852</v>
      </c>
      <c r="D15" s="98">
        <f>[1]MercLab!C215</f>
        <v>1319307.6001681238</v>
      </c>
      <c r="E15" s="103">
        <f>IF(ISNUMBER(D15/D$8*100),D15/D$8*100,0)</f>
        <v>43.382886187816538</v>
      </c>
      <c r="F15" s="98">
        <f t="shared" si="0"/>
        <v>621912.24422890949</v>
      </c>
      <c r="G15" s="103">
        <f>IF(ISNUMBER(F15/F$8*100),F15/F$8*100,0)</f>
        <v>37.025564270350536</v>
      </c>
      <c r="H15" s="98">
        <f>[1]MercLab!D215</f>
        <v>42028.822387597102</v>
      </c>
      <c r="I15" s="103">
        <f>IF(ISNUMBER(H15/H$8*100),H15/H$8*100,0)</f>
        <v>18.725706054195573</v>
      </c>
      <c r="J15" s="98">
        <f>[1]MercLab!E215</f>
        <v>549314.53094670654</v>
      </c>
      <c r="K15" s="103">
        <f>IF(ISNUMBER(J15/J$8*100),J15/J$8*100,0)</f>
        <v>40.505937220162856</v>
      </c>
      <c r="L15" s="98">
        <f>[1]MercLab!F215</f>
        <v>30568.890894605869</v>
      </c>
      <c r="M15" s="103">
        <f>IF(ISNUMBER(L15/L$8*100),L15/L$8*100,0)</f>
        <v>30.844806853486794</v>
      </c>
      <c r="N15" s="98">
        <f>[1]MercLab!G215</f>
        <v>697395.3559392785</v>
      </c>
      <c r="O15" s="103">
        <f>IF(ISNUMBER(N15/N$8*100),N15/N$8*100,0)</f>
        <v>51.226522507263681</v>
      </c>
      <c r="P15" s="98">
        <f>'C03'!N15</f>
        <v>313365.15759456693</v>
      </c>
      <c r="Q15" s="103">
        <f t="shared" si="2"/>
        <v>64.829501488566748</v>
      </c>
      <c r="R15" s="98">
        <f t="shared" si="1"/>
        <v>80028.975271614967</v>
      </c>
      <c r="S15" s="103">
        <f t="shared" si="2"/>
        <v>64.963622158071601</v>
      </c>
    </row>
    <row r="16" spans="1:19">
      <c r="A16" s="54"/>
      <c r="B16" s="99">
        <f>'C03'!B16</f>
        <v>0</v>
      </c>
      <c r="C16" s="103"/>
      <c r="D16" s="99"/>
      <c r="E16" s="103"/>
      <c r="F16" s="99">
        <f t="shared" si="0"/>
        <v>0</v>
      </c>
      <c r="G16" s="103"/>
      <c r="H16" s="99"/>
      <c r="I16" s="103"/>
      <c r="J16" s="99"/>
      <c r="K16" s="103"/>
      <c r="L16" s="99"/>
      <c r="M16" s="103"/>
      <c r="N16" s="99"/>
      <c r="O16" s="103"/>
      <c r="P16" s="99"/>
      <c r="Q16" s="103"/>
      <c r="R16" s="99"/>
      <c r="S16" s="103"/>
    </row>
    <row r="17" spans="1:19">
      <c r="A17" s="52" t="s">
        <v>41</v>
      </c>
      <c r="B17" s="97"/>
      <c r="C17" s="67"/>
      <c r="D17" s="97"/>
      <c r="E17" s="102"/>
      <c r="F17" s="97"/>
      <c r="G17" s="102"/>
      <c r="H17" s="97"/>
      <c r="I17" s="102"/>
      <c r="J17" s="97"/>
      <c r="K17" s="102"/>
      <c r="L17" s="97"/>
      <c r="M17" s="102"/>
      <c r="N17" s="97"/>
      <c r="O17" s="102"/>
      <c r="P17" s="97"/>
      <c r="Q17" s="102"/>
      <c r="R17" s="97"/>
      <c r="S17" s="102"/>
    </row>
    <row r="18" spans="1:19">
      <c r="A18" s="53" t="s">
        <v>44</v>
      </c>
      <c r="B18" s="98">
        <f>'C03'!B18</f>
        <v>354564.92453675932</v>
      </c>
      <c r="C18" s="103">
        <f>IF(ISNUMBER(B18/B$8*100),B18/B$8*100,0)</f>
        <v>9.720400396639306</v>
      </c>
      <c r="D18" s="98">
        <f>[1]MercLab!C217</f>
        <v>306734.05263171258</v>
      </c>
      <c r="E18" s="103">
        <f>IF(ISNUMBER(D18/D$8*100),D18/D$8*100,0)</f>
        <v>10.086357793704485</v>
      </c>
      <c r="F18" s="98">
        <f t="shared" si="0"/>
        <v>110348.10248042029</v>
      </c>
      <c r="G18" s="103">
        <f>IF(ISNUMBER(F18/F$8*100),F18/F$8*100,0)</f>
        <v>6.5695776187294204</v>
      </c>
      <c r="H18" s="98">
        <f>[1]MercLab!D217</f>
        <v>4626.17370869754</v>
      </c>
      <c r="I18" s="103">
        <f>IF(ISNUMBER(H18/H$8*100),H18/H$8*100,0)</f>
        <v>2.0611657453976711</v>
      </c>
      <c r="J18" s="98">
        <f>[1]MercLab!E217</f>
        <v>95541.330047659038</v>
      </c>
      <c r="K18" s="103">
        <f>IF(ISNUMBER(J18/J$8*100),J18/J$8*100,0)</f>
        <v>7.045127879962811</v>
      </c>
      <c r="L18" s="98">
        <f>[1]MercLab!F217</f>
        <v>10180.598724063721</v>
      </c>
      <c r="M18" s="103">
        <f>IF(ISNUMBER(L18/L$8*100),L18/L$8*100,0)</f>
        <v>10.272489191029521</v>
      </c>
      <c r="N18" s="98">
        <f>[1]MercLab!G217</f>
        <v>196385.95015129371</v>
      </c>
      <c r="O18" s="103">
        <f>IF(ISNUMBER(N18/N$8*100),N18/N$8*100,0)</f>
        <v>14.425345981815713</v>
      </c>
      <c r="P18" s="98">
        <f>'C03'!N18</f>
        <v>25959.719416274507</v>
      </c>
      <c r="Q18" s="103">
        <f t="shared" ref="Q18:S22" si="3">IF(ISNUMBER(P18/P$8*100),P18/P$8*100,0)</f>
        <v>5.3705896388058481</v>
      </c>
      <c r="R18" s="98">
        <f t="shared" si="1"/>
        <v>21871.152488772233</v>
      </c>
      <c r="S18" s="103">
        <f t="shared" si="3"/>
        <v>17.753935766638669</v>
      </c>
    </row>
    <row r="19" spans="1:19">
      <c r="A19" s="53" t="s">
        <v>45</v>
      </c>
      <c r="B19" s="98">
        <f>'C03'!B19</f>
        <v>1927868.5716296944</v>
      </c>
      <c r="C19" s="103">
        <f>IF(ISNUMBER(B19/B$8*100),B19/B$8*100,0)</f>
        <v>52.85253315121674</v>
      </c>
      <c r="D19" s="98">
        <f>[1]MercLab!C218</f>
        <v>1560820.1530040675</v>
      </c>
      <c r="E19" s="103">
        <f>IF(ISNUMBER(D19/D$8*100),D19/D$8*100,0)</f>
        <v>51.324560738372895</v>
      </c>
      <c r="F19" s="98">
        <f t="shared" si="0"/>
        <v>739705.66854671121</v>
      </c>
      <c r="G19" s="103">
        <f>IF(ISNUMBER(F19/F$8*100),F19/F$8*100,0)</f>
        <v>44.038399349857563</v>
      </c>
      <c r="H19" s="98">
        <f>[1]MercLab!D218</f>
        <v>32991.064973316476</v>
      </c>
      <c r="I19" s="103">
        <f>IF(ISNUMBER(H19/H$8*100),H19/H$8*100,0)</f>
        <v>14.698983935545668</v>
      </c>
      <c r="J19" s="98">
        <f>[1]MercLab!E218</f>
        <v>647045.12463481759</v>
      </c>
      <c r="K19" s="103">
        <f>IF(ISNUMBER(J19/J$8*100),J19/J$8*100,0)</f>
        <v>47.712499343319095</v>
      </c>
      <c r="L19" s="98">
        <f>[1]MercLab!F218</f>
        <v>59669.478938577166</v>
      </c>
      <c r="M19" s="103">
        <f>IF(ISNUMBER(L19/L$8*100),L19/L$8*100,0)</f>
        <v>60.20805789958775</v>
      </c>
      <c r="N19" s="98">
        <f>[1]MercLab!G218</f>
        <v>821114.4844575132</v>
      </c>
      <c r="O19" s="103">
        <f>IF(ISNUMBER(N19/N$8*100),N19/N$8*100,0)</f>
        <v>60.314195184811901</v>
      </c>
      <c r="P19" s="98">
        <f>'C03'!N19</f>
        <v>300261.70834544301</v>
      </c>
      <c r="Q19" s="103">
        <f t="shared" si="3"/>
        <v>62.118638260752135</v>
      </c>
      <c r="R19" s="98">
        <f t="shared" si="1"/>
        <v>66786.710280183936</v>
      </c>
      <c r="S19" s="103">
        <f t="shared" si="3"/>
        <v>54.214196759324707</v>
      </c>
    </row>
    <row r="20" spans="1:19">
      <c r="A20" s="53" t="s">
        <v>46</v>
      </c>
      <c r="B20" s="69">
        <f>'C03'!B20</f>
        <v>1001493.4133097666</v>
      </c>
      <c r="C20" s="103">
        <f>IF(ISNUMBER(B20/B$8*100),B20/B$8*100,0)</f>
        <v>27.455950372661984</v>
      </c>
      <c r="D20" s="69">
        <f>[1]MercLab!C219</f>
        <v>844331.00032134727</v>
      </c>
      <c r="E20" s="103">
        <f>IF(ISNUMBER(D20/D$8*100),D20/D$8*100,0)</f>
        <v>27.764196679469194</v>
      </c>
      <c r="F20" s="69">
        <f t="shared" si="0"/>
        <v>567221.7646235947</v>
      </c>
      <c r="G20" s="103">
        <f>IF(ISNUMBER(F20/F$8*100),F20/F$8*100,0)</f>
        <v>33.769564912895291</v>
      </c>
      <c r="H20" s="69">
        <f>[1]MercLab!D219</f>
        <v>84764.330200362718</v>
      </c>
      <c r="I20" s="103">
        <f>IF(ISNUMBER(H20/H$8*100),H20/H$8*100,0)</f>
        <v>37.766271835424448</v>
      </c>
      <c r="J20" s="69">
        <f>[1]MercLab!E219</f>
        <v>456003.70371460461</v>
      </c>
      <c r="K20" s="103">
        <f>IF(ISNUMBER(J20/J$8*100),J20/J$8*100,0)</f>
        <v>33.625284521405689</v>
      </c>
      <c r="L20" s="69">
        <f>[1]MercLab!F219</f>
        <v>26453.730708627339</v>
      </c>
      <c r="M20" s="103">
        <f>IF(ISNUMBER(L20/L$8*100),L20/L$8*100,0)</f>
        <v>26.692503076902458</v>
      </c>
      <c r="N20" s="69">
        <f>[1]MercLab!G219</f>
        <v>277109.23569775728</v>
      </c>
      <c r="O20" s="103">
        <f>IF(ISNUMBER(N20/N$8*100),N20/N$8*100,0)</f>
        <v>20.354799295046888</v>
      </c>
      <c r="P20" s="69">
        <f>'C03'!N20</f>
        <v>138412.07536746404</v>
      </c>
      <c r="Q20" s="103">
        <f t="shared" si="3"/>
        <v>28.634918811491367</v>
      </c>
      <c r="R20" s="69">
        <f t="shared" si="1"/>
        <v>18750.33762095531</v>
      </c>
      <c r="S20" s="103">
        <f t="shared" si="3"/>
        <v>15.220610340315746</v>
      </c>
    </row>
    <row r="21" spans="1:19">
      <c r="A21" s="53" t="s">
        <v>47</v>
      </c>
      <c r="B21" s="69">
        <f>'C03'!B21</f>
        <v>349797.25361871265</v>
      </c>
      <c r="C21" s="103">
        <f>IF(ISNUMBER(B21/B$8*100),B21/B$8*100,0)</f>
        <v>9.589694658209666</v>
      </c>
      <c r="D21" s="69">
        <f>[1]MercLab!C220</f>
        <v>317622.94738506788</v>
      </c>
      <c r="E21" s="103">
        <f>IF(ISNUMBER(D21/D$8*100),D21/D$8*100,0)</f>
        <v>10.44441809877339</v>
      </c>
      <c r="F21" s="69">
        <f t="shared" si="0"/>
        <v>255500.64445954669</v>
      </c>
      <c r="G21" s="103">
        <f>IF(ISNUMBER(F21/F$8*100),F21/F$8*100,0)</f>
        <v>15.211238595699573</v>
      </c>
      <c r="H21" s="69">
        <f>[1]MercLab!D220</f>
        <v>101541.98144733165</v>
      </c>
      <c r="I21" s="103">
        <f>IF(ISNUMBER(H21/H$8*100),H21/H$8*100,0)</f>
        <v>45.241460234309066</v>
      </c>
      <c r="J21" s="69">
        <f>[1]MercLab!E220</f>
        <v>151951.53482206768</v>
      </c>
      <c r="K21" s="103">
        <f>IF(ISNUMBER(J21/J$8*100),J21/J$8*100,0)</f>
        <v>11.204763360988178</v>
      </c>
      <c r="L21" s="69">
        <f>[1]MercLab!F220</f>
        <v>2007.1281901473599</v>
      </c>
      <c r="M21" s="103">
        <f>IF(ISNUMBER(L21/L$8*100),L21/L$8*100,0)</f>
        <v>2.0252446046777663</v>
      </c>
      <c r="N21" s="69">
        <f>[1]MercLab!G220</f>
        <v>62122.302925521857</v>
      </c>
      <c r="O21" s="103">
        <f>IF(ISNUMBER(N21/N$8*100),N21/N$8*100,0)</f>
        <v>4.5631355613649633</v>
      </c>
      <c r="P21" s="69">
        <f>'C03'!N21</f>
        <v>18337.373207947076</v>
      </c>
      <c r="Q21" s="103">
        <f t="shared" si="3"/>
        <v>3.7936660629612389</v>
      </c>
      <c r="R21" s="69">
        <f t="shared" si="1"/>
        <v>13836.933025697712</v>
      </c>
      <c r="S21" s="103">
        <f t="shared" si="3"/>
        <v>11.232147929636097</v>
      </c>
    </row>
    <row r="22" spans="1:19">
      <c r="A22" s="53" t="s">
        <v>63</v>
      </c>
      <c r="B22" s="98">
        <f>'C03'!B22</f>
        <v>13912.869010058303</v>
      </c>
      <c r="C22" s="103">
        <f>IF(ISNUMBER(B22/B$8*100),B22/B$8*100,0)</f>
        <v>0.38142142125437634</v>
      </c>
      <c r="D22" s="98">
        <f>[1]MercLab!C221</f>
        <v>11570.290485455202</v>
      </c>
      <c r="E22" s="103">
        <f>IF(ISNUMBER(D22/D$8*100),D22/D$8*100,0)</f>
        <v>0.3804666896685156</v>
      </c>
      <c r="F22" s="98">
        <f t="shared" si="0"/>
        <v>6907.1859227617197</v>
      </c>
      <c r="G22" s="103">
        <f>IF(ISNUMBER(F22/F$8*100),F22/F$8*100,0)</f>
        <v>0.41121952282441709</v>
      </c>
      <c r="H22" s="98">
        <f>[1]MercLab!D221</f>
        <v>520.9767068604001</v>
      </c>
      <c r="I22" s="103">
        <f>IF(ISNUMBER(H22/H$8*100),H22/H$8*100,0)</f>
        <v>0.23211824932381658</v>
      </c>
      <c r="J22" s="98">
        <f>[1]MercLab!E221</f>
        <v>5591.6754794853205</v>
      </c>
      <c r="K22" s="103">
        <f>IF(ISNUMBER(J22/J$8*100),J22/J$8*100,0)</f>
        <v>0.41232489433186076</v>
      </c>
      <c r="L22" s="98">
        <f>[1]MercLab!F221</f>
        <v>794.5337364159999</v>
      </c>
      <c r="M22" s="103">
        <f>IF(ISNUMBER(L22/L$8*100),L22/L$8*100,0)</f>
        <v>0.80170522780253062</v>
      </c>
      <c r="N22" s="98">
        <f>[1]MercLab!G221</f>
        <v>4663.1045626934792</v>
      </c>
      <c r="O22" s="103">
        <f>IF(ISNUMBER(N22/N$8*100),N22/N$8*100,0)</f>
        <v>0.34252397696686132</v>
      </c>
      <c r="P22" s="98">
        <f>'C03'!N22</f>
        <v>397.26686820799995</v>
      </c>
      <c r="Q22" s="103">
        <f t="shared" si="3"/>
        <v>8.2187225987549642E-2</v>
      </c>
      <c r="R22" s="98">
        <f t="shared" si="1"/>
        <v>1945.3116563951007</v>
      </c>
      <c r="S22" s="103">
        <f t="shared" si="3"/>
        <v>1.5791092038456573</v>
      </c>
    </row>
    <row r="23" spans="1:19">
      <c r="B23" s="99"/>
      <c r="C23" s="100"/>
      <c r="D23" s="99"/>
      <c r="E23" s="100"/>
      <c r="F23" s="99">
        <f t="shared" si="0"/>
        <v>0</v>
      </c>
      <c r="G23" s="100"/>
      <c r="H23" s="99"/>
      <c r="I23" s="100"/>
      <c r="J23" s="99"/>
      <c r="K23" s="100"/>
      <c r="L23" s="99"/>
      <c r="M23" s="100"/>
      <c r="N23" s="99"/>
      <c r="O23" s="100"/>
      <c r="P23" s="99">
        <f>'C03'!N23</f>
        <v>0</v>
      </c>
      <c r="Q23" s="100"/>
      <c r="R23" s="99">
        <f t="shared" si="1"/>
        <v>0</v>
      </c>
      <c r="S23" s="100"/>
    </row>
    <row r="24" spans="1:19" ht="11.25" customHeight="1">
      <c r="A24" s="52" t="s">
        <v>19</v>
      </c>
      <c r="B24" s="97"/>
      <c r="C24" s="67"/>
      <c r="D24" s="97"/>
      <c r="E24" s="102"/>
      <c r="F24" s="97"/>
      <c r="G24" s="102"/>
      <c r="H24" s="97"/>
      <c r="I24" s="102"/>
      <c r="J24" s="97"/>
      <c r="K24" s="102"/>
      <c r="L24" s="97"/>
      <c r="M24" s="102"/>
      <c r="N24" s="97"/>
      <c r="O24" s="102"/>
      <c r="P24" s="97"/>
      <c r="Q24" s="102"/>
      <c r="R24" s="97"/>
      <c r="S24" s="102"/>
    </row>
    <row r="25" spans="1:19">
      <c r="A25" s="53" t="s">
        <v>48</v>
      </c>
      <c r="B25" s="98">
        <f>'C03'!B25</f>
        <v>25356.844232165953</v>
      </c>
      <c r="C25" s="103">
        <f t="shared" ref="C25:C33" si="4">IF(ISNUMBER(B25/B$8*100),B25/B$8*100,0)</f>
        <v>0.69515809848899335</v>
      </c>
      <c r="D25" s="98">
        <f>[1]MercLab!C223</f>
        <v>4934.8586529407194</v>
      </c>
      <c r="E25" s="103">
        <f t="shared" ref="E25:E33" si="5">IF(ISNUMBER(D25/D$8*100),D25/D$8*100,0)</f>
        <v>0.16227331008038373</v>
      </c>
      <c r="F25" s="98">
        <f t="shared" si="0"/>
        <v>1649.7069607737399</v>
      </c>
      <c r="G25" s="103">
        <f t="shared" ref="G25:G33" si="6">IF(ISNUMBER(F25/F$8*100),F25/F$8*100,0)</f>
        <v>9.8215353806236236E-2</v>
      </c>
      <c r="H25" s="98">
        <f>[1]MercLab!D223</f>
        <v>0</v>
      </c>
      <c r="I25" s="103">
        <f t="shared" ref="I25:I33" si="7">IF(ISNUMBER(H25/H$8*100),H25/H$8*100,0)</f>
        <v>0</v>
      </c>
      <c r="J25" s="98">
        <f>[1]MercLab!E223</f>
        <v>1649.7069607737399</v>
      </c>
      <c r="K25" s="103">
        <f t="shared" ref="K25:K33" si="8">IF(ISNUMBER(J25/J$8*100),J25/J$8*100,0)</f>
        <v>0.12164784075455273</v>
      </c>
      <c r="L25" s="98">
        <f>[1]MercLab!F223</f>
        <v>0</v>
      </c>
      <c r="M25" s="103">
        <f t="shared" ref="M25:M33" si="9">IF(ISNUMBER(L25/L$8*100),L25/L$8*100,0)</f>
        <v>0</v>
      </c>
      <c r="N25" s="98">
        <f>[1]MercLab!G223</f>
        <v>3285.15169216698</v>
      </c>
      <c r="O25" s="103">
        <f t="shared" ref="O25:O33" si="10">IF(ISNUMBER(N25/N$8*100),N25/N$8*100,0)</f>
        <v>0.24130773981411446</v>
      </c>
      <c r="P25" s="98">
        <f>'C03'!N25</f>
        <v>20421.985579225213</v>
      </c>
      <c r="Q25" s="103">
        <f t="shared" ref="Q25:S33" si="11">IF(ISNUMBER(P25/P$8*100),P25/P$8*100,0)</f>
        <v>4.2249341141518908</v>
      </c>
      <c r="R25" s="98">
        <f t="shared" si="1"/>
        <v>0</v>
      </c>
      <c r="S25" s="103">
        <f t="shared" si="11"/>
        <v>0</v>
      </c>
    </row>
    <row r="26" spans="1:19">
      <c r="A26" s="53" t="s">
        <v>49</v>
      </c>
      <c r="B26" s="98">
        <f>'C03'!B26</f>
        <v>129812.45883155659</v>
      </c>
      <c r="C26" s="103">
        <f t="shared" si="4"/>
        <v>3.5588096537286411</v>
      </c>
      <c r="D26" s="98">
        <f>[1]MercLab!C224</f>
        <v>35752.179698118598</v>
      </c>
      <c r="E26" s="103">
        <f t="shared" si="5"/>
        <v>1.1756414824050061</v>
      </c>
      <c r="F26" s="98">
        <f t="shared" si="0"/>
        <v>28150.435544814547</v>
      </c>
      <c r="G26" s="103">
        <f t="shared" si="6"/>
        <v>1.6759370315906712</v>
      </c>
      <c r="H26" s="98">
        <f>[1]MercLab!D224</f>
        <v>0</v>
      </c>
      <c r="I26" s="103">
        <f t="shared" si="7"/>
        <v>0</v>
      </c>
      <c r="J26" s="98">
        <f>[1]MercLab!E224</f>
        <v>25534.967443730588</v>
      </c>
      <c r="K26" s="103">
        <f t="shared" si="8"/>
        <v>1.882924499397598</v>
      </c>
      <c r="L26" s="98">
        <f>[1]MercLab!F224</f>
        <v>2615.4681010839599</v>
      </c>
      <c r="M26" s="103">
        <f t="shared" si="9"/>
        <v>2.6390754145295516</v>
      </c>
      <c r="N26" s="98">
        <f>[1]MercLab!G224</f>
        <v>7601.7441533039992</v>
      </c>
      <c r="O26" s="103">
        <f t="shared" si="10"/>
        <v>0.55837899499519039</v>
      </c>
      <c r="P26" s="98">
        <f>'C03'!N26</f>
        <v>93461.422855894445</v>
      </c>
      <c r="Q26" s="103">
        <f t="shared" si="11"/>
        <v>19.335453560535935</v>
      </c>
      <c r="R26" s="98">
        <f t="shared" si="1"/>
        <v>598.85627754354209</v>
      </c>
      <c r="S26" s="103">
        <f t="shared" si="11"/>
        <v>0.48612234268013327</v>
      </c>
    </row>
    <row r="27" spans="1:19">
      <c r="A27" s="53" t="s">
        <v>50</v>
      </c>
      <c r="B27" s="98">
        <f>'C03'!B27</f>
        <v>350729.84865717078</v>
      </c>
      <c r="C27" s="103">
        <f t="shared" si="4"/>
        <v>9.6152617590546683</v>
      </c>
      <c r="D27" s="98">
        <f>[1]MercLab!C225</f>
        <v>195447.49532795965</v>
      </c>
      <c r="E27" s="103">
        <f t="shared" si="5"/>
        <v>6.426913969438333</v>
      </c>
      <c r="F27" s="98">
        <f t="shared" si="0"/>
        <v>150400.66702283223</v>
      </c>
      <c r="G27" s="103">
        <f t="shared" si="6"/>
        <v>8.9541082601804902</v>
      </c>
      <c r="H27" s="98">
        <f>[1]MercLab!D225</f>
        <v>2395.2132554447999</v>
      </c>
      <c r="I27" s="103">
        <f t="shared" si="7"/>
        <v>1.067173830019283</v>
      </c>
      <c r="J27" s="98">
        <f>[1]MercLab!E225</f>
        <v>133172.7625659341</v>
      </c>
      <c r="K27" s="103">
        <f t="shared" si="8"/>
        <v>9.8200343446853502</v>
      </c>
      <c r="L27" s="98">
        <f>[1]MercLab!F225</f>
        <v>14832.691201453319</v>
      </c>
      <c r="M27" s="103">
        <f t="shared" si="9"/>
        <v>14.966571630080704</v>
      </c>
      <c r="N27" s="98">
        <f>[1]MercLab!G225</f>
        <v>45046.828305129551</v>
      </c>
      <c r="O27" s="103">
        <f t="shared" si="10"/>
        <v>3.3088725704885267</v>
      </c>
      <c r="P27" s="98">
        <f>'C03'!N27</f>
        <v>150628.07638774117</v>
      </c>
      <c r="Q27" s="103">
        <f t="shared" si="11"/>
        <v>31.162185283640216</v>
      </c>
      <c r="R27" s="98">
        <f t="shared" si="1"/>
        <v>4654.2769414699869</v>
      </c>
      <c r="S27" s="103">
        <f t="shared" si="11"/>
        <v>3.7781152091288024</v>
      </c>
    </row>
    <row r="28" spans="1:19">
      <c r="A28" s="53" t="s">
        <v>51</v>
      </c>
      <c r="B28" s="98">
        <f>'C03'!B28</f>
        <v>571390.11780705163</v>
      </c>
      <c r="C28" s="103">
        <f t="shared" si="4"/>
        <v>15.664664898886866</v>
      </c>
      <c r="D28" s="98">
        <f>[1]MercLab!C226</f>
        <v>466359.78343035869</v>
      </c>
      <c r="E28" s="103">
        <f t="shared" si="5"/>
        <v>15.33534211775615</v>
      </c>
      <c r="F28" s="98">
        <f t="shared" si="0"/>
        <v>364241.83187998942</v>
      </c>
      <c r="G28" s="103">
        <f t="shared" si="6"/>
        <v>21.685148477730927</v>
      </c>
      <c r="H28" s="98">
        <f>[1]MercLab!D226</f>
        <v>22067.316588017104</v>
      </c>
      <c r="I28" s="103">
        <f t="shared" si="7"/>
        <v>9.8319691192210801</v>
      </c>
      <c r="J28" s="98">
        <f>[1]MercLab!E226</f>
        <v>322767.0305021297</v>
      </c>
      <c r="K28" s="103">
        <f t="shared" si="8"/>
        <v>23.80053746571301</v>
      </c>
      <c r="L28" s="98">
        <f>[1]MercLab!F226</f>
        <v>19407.484789842645</v>
      </c>
      <c r="M28" s="103">
        <f t="shared" si="9"/>
        <v>19.582657477452365</v>
      </c>
      <c r="N28" s="98">
        <f>[1]MercLab!G226</f>
        <v>102117.95155036665</v>
      </c>
      <c r="O28" s="103">
        <f t="shared" si="10"/>
        <v>7.5009784606968184</v>
      </c>
      <c r="P28" s="98">
        <f>'C03'!N28</f>
        <v>89488.304419824883</v>
      </c>
      <c r="Q28" s="103">
        <f t="shared" si="11"/>
        <v>18.513488254812078</v>
      </c>
      <c r="R28" s="98">
        <f t="shared" si="1"/>
        <v>15542.029956868035</v>
      </c>
      <c r="S28" s="103">
        <f t="shared" si="11"/>
        <v>12.616262525674472</v>
      </c>
    </row>
    <row r="29" spans="1:19">
      <c r="A29" s="53" t="s">
        <v>52</v>
      </c>
      <c r="B29" s="99">
        <f>'C03'!B29</f>
        <v>425510.96390667558</v>
      </c>
      <c r="C29" s="103">
        <f t="shared" si="4"/>
        <v>11.665386664337156</v>
      </c>
      <c r="D29" s="99">
        <f>[1]MercLab!C227</f>
        <v>387012.51418763265</v>
      </c>
      <c r="E29" s="103">
        <f t="shared" si="5"/>
        <v>12.72616018745229</v>
      </c>
      <c r="F29" s="99">
        <f t="shared" si="0"/>
        <v>266972.44883626251</v>
      </c>
      <c r="G29" s="103">
        <f t="shared" si="6"/>
        <v>15.89421281624031</v>
      </c>
      <c r="H29" s="99">
        <f>[1]MercLab!D227</f>
        <v>29167.647797468715</v>
      </c>
      <c r="I29" s="103">
        <f t="shared" si="7"/>
        <v>12.995481860297989</v>
      </c>
      <c r="J29" s="99">
        <f>[1]MercLab!E227</f>
        <v>226331.61932957129</v>
      </c>
      <c r="K29" s="103">
        <f t="shared" si="8"/>
        <v>16.689480883932511</v>
      </c>
      <c r="L29" s="99">
        <f>[1]MercLab!F227</f>
        <v>11473.181709222503</v>
      </c>
      <c r="M29" s="103">
        <f t="shared" si="9"/>
        <v>11.576739078825135</v>
      </c>
      <c r="N29" s="99">
        <f>[1]MercLab!G227</f>
        <v>120040.06535136735</v>
      </c>
      <c r="O29" s="103">
        <f t="shared" si="10"/>
        <v>8.8174305394007106</v>
      </c>
      <c r="P29" s="99">
        <f>'C03'!N29</f>
        <v>28284.508198137086</v>
      </c>
      <c r="Q29" s="103">
        <f t="shared" si="11"/>
        <v>5.8515457825943642</v>
      </c>
      <c r="R29" s="99">
        <f t="shared" si="1"/>
        <v>10213.941520905821</v>
      </c>
      <c r="S29" s="103">
        <f t="shared" si="11"/>
        <v>8.2911799814599192</v>
      </c>
    </row>
    <row r="30" spans="1:19">
      <c r="A30" s="53" t="s">
        <v>64</v>
      </c>
      <c r="B30" s="69">
        <f>'C03'!B30</f>
        <v>463516.03285748471</v>
      </c>
      <c r="C30" s="103">
        <f t="shared" si="4"/>
        <v>12.707295950165143</v>
      </c>
      <c r="D30" s="69">
        <f>[1]MercLab!C228</f>
        <v>421620.26875836524</v>
      </c>
      <c r="E30" s="103">
        <f t="shared" si="5"/>
        <v>13.864169456531506</v>
      </c>
      <c r="F30" s="69">
        <f t="shared" si="0"/>
        <v>241965.58044461391</v>
      </c>
      <c r="G30" s="103">
        <f t="shared" si="6"/>
        <v>14.405428150192821</v>
      </c>
      <c r="H30" s="69">
        <f>[1]MercLab!D228</f>
        <v>30403.267307582326</v>
      </c>
      <c r="I30" s="103">
        <f t="shared" si="7"/>
        <v>13.546005201823844</v>
      </c>
      <c r="J30" s="69">
        <f>[1]MercLab!E228</f>
        <v>200910.4383338342</v>
      </c>
      <c r="K30" s="103">
        <f t="shared" si="8"/>
        <v>14.814946890263913</v>
      </c>
      <c r="L30" s="69">
        <f>[1]MercLab!F228</f>
        <v>10651.874803197359</v>
      </c>
      <c r="M30" s="103">
        <f t="shared" si="9"/>
        <v>10.748019025777655</v>
      </c>
      <c r="N30" s="69">
        <f>[1]MercLab!G228</f>
        <v>179654.68831374717</v>
      </c>
      <c r="O30" s="103">
        <f t="shared" si="10"/>
        <v>13.196366818423314</v>
      </c>
      <c r="P30" s="69">
        <f>'C03'!N30</f>
        <v>26706.671220755547</v>
      </c>
      <c r="Q30" s="103">
        <f t="shared" si="11"/>
        <v>5.5251202620959559</v>
      </c>
      <c r="R30" s="69">
        <f t="shared" si="1"/>
        <v>15189.09287836391</v>
      </c>
      <c r="S30" s="103">
        <f t="shared" si="11"/>
        <v>12.329765404654257</v>
      </c>
    </row>
    <row r="31" spans="1:19">
      <c r="A31" s="53" t="s">
        <v>65</v>
      </c>
      <c r="B31" s="98">
        <f>'C03'!B31</f>
        <v>632008.85524787672</v>
      </c>
      <c r="C31" s="103">
        <f t="shared" si="4"/>
        <v>17.326528097096368</v>
      </c>
      <c r="D31" s="98">
        <f>[1]MercLab!C229</f>
        <v>589304.05002065981</v>
      </c>
      <c r="E31" s="103">
        <f t="shared" si="5"/>
        <v>19.378127230380318</v>
      </c>
      <c r="F31" s="98">
        <f t="shared" si="0"/>
        <v>305764.3844977913</v>
      </c>
      <c r="G31" s="103">
        <f t="shared" si="6"/>
        <v>18.203691879139377</v>
      </c>
      <c r="H31" s="98">
        <f>[1]MercLab!D229</f>
        <v>56337.797533554542</v>
      </c>
      <c r="I31" s="103">
        <f t="shared" si="7"/>
        <v>25.100989664308365</v>
      </c>
      <c r="J31" s="98">
        <f>[1]MercLab!E229</f>
        <v>232707.67800986508</v>
      </c>
      <c r="K31" s="103">
        <f t="shared" si="8"/>
        <v>17.159645458262901</v>
      </c>
      <c r="L31" s="98">
        <f>[1]MercLab!F229</f>
        <v>16718.90895437172</v>
      </c>
      <c r="M31" s="103">
        <f t="shared" si="9"/>
        <v>16.86981445537576</v>
      </c>
      <c r="N31" s="98">
        <f>[1]MercLab!G229</f>
        <v>283539.66552286327</v>
      </c>
      <c r="O31" s="103">
        <f t="shared" si="10"/>
        <v>20.82714049342426</v>
      </c>
      <c r="P31" s="98">
        <f>'C03'!N31</f>
        <v>20950.342125262683</v>
      </c>
      <c r="Q31" s="103">
        <f t="shared" si="11"/>
        <v>4.3342413892515275</v>
      </c>
      <c r="R31" s="98">
        <f t="shared" si="1"/>
        <v>21754.463101954199</v>
      </c>
      <c r="S31" s="103">
        <f t="shared" si="11"/>
        <v>17.659213008920286</v>
      </c>
    </row>
    <row r="32" spans="1:19">
      <c r="A32" s="53" t="s">
        <v>66</v>
      </c>
      <c r="B32" s="98">
        <f>'C03'!B32</f>
        <v>681809.29032680776</v>
      </c>
      <c r="C32" s="103">
        <f t="shared" si="4"/>
        <v>18.691807444811047</v>
      </c>
      <c r="D32" s="98">
        <f>[1]MercLab!C230</f>
        <v>629164.46712513838</v>
      </c>
      <c r="E32" s="103">
        <f t="shared" si="5"/>
        <v>20.688860177285289</v>
      </c>
      <c r="F32" s="98">
        <f t="shared" si="0"/>
        <v>245879.08058000734</v>
      </c>
      <c r="G32" s="103">
        <f t="shared" si="6"/>
        <v>14.638418499120091</v>
      </c>
      <c r="H32" s="98">
        <f>[1]MercLab!D230</f>
        <v>68877.813400743078</v>
      </c>
      <c r="I32" s="103">
        <f t="shared" si="7"/>
        <v>30.688123390739335</v>
      </c>
      <c r="J32" s="98">
        <f>[1]MercLab!E230</f>
        <v>161300.0982049522</v>
      </c>
      <c r="K32" s="103">
        <f t="shared" si="8"/>
        <v>11.894117638278489</v>
      </c>
      <c r="L32" s="98">
        <f>[1]MercLab!F230</f>
        <v>15701.168974312079</v>
      </c>
      <c r="M32" s="103">
        <f t="shared" si="9"/>
        <v>15.842888315979891</v>
      </c>
      <c r="N32" s="98">
        <f>[1]MercLab!G230</f>
        <v>383285.38654513034</v>
      </c>
      <c r="O32" s="103">
        <f t="shared" si="10"/>
        <v>28.153868983132323</v>
      </c>
      <c r="P32" s="98">
        <f>'C03'!N32</f>
        <v>24570.511292297146</v>
      </c>
      <c r="Q32" s="103">
        <f t="shared" si="11"/>
        <v>5.0831879671182723</v>
      </c>
      <c r="R32" s="98">
        <f t="shared" si="1"/>
        <v>28074.31190937222</v>
      </c>
      <c r="S32" s="103">
        <f t="shared" si="11"/>
        <v>22.789358292273214</v>
      </c>
    </row>
    <row r="33" spans="1:19">
      <c r="A33" s="53" t="s">
        <v>98</v>
      </c>
      <c r="B33" s="98">
        <f>'C03'!B33</f>
        <v>351318.03861139115</v>
      </c>
      <c r="C33" s="103">
        <f t="shared" si="4"/>
        <v>9.6313869916105208</v>
      </c>
      <c r="D33" s="98">
        <f>[1]MercLab!C231</f>
        <v>310019.68787835765</v>
      </c>
      <c r="E33" s="103">
        <f t="shared" si="5"/>
        <v>10.194399572544928</v>
      </c>
      <c r="F33" s="98">
        <f t="shared" si="0"/>
        <v>74387.022867057749</v>
      </c>
      <c r="G33" s="103">
        <f t="shared" si="6"/>
        <v>4.4286336562792048</v>
      </c>
      <c r="H33" s="98">
        <f>[1]MercLab!D231</f>
        <v>15195.471153758157</v>
      </c>
      <c r="I33" s="103">
        <f t="shared" si="7"/>
        <v>6.7702569335907485</v>
      </c>
      <c r="J33" s="98">
        <f>[1]MercLab!E231</f>
        <v>51486.859948951715</v>
      </c>
      <c r="K33" s="103">
        <f t="shared" si="8"/>
        <v>3.7965926609683827</v>
      </c>
      <c r="L33" s="98">
        <f>[1]MercLab!F231</f>
        <v>7704.6917643478801</v>
      </c>
      <c r="M33" s="103">
        <f t="shared" si="9"/>
        <v>7.7742346019788373</v>
      </c>
      <c r="N33" s="98">
        <f>[1]MercLab!G231</f>
        <v>235632.66501129937</v>
      </c>
      <c r="O33" s="103">
        <f t="shared" si="10"/>
        <v>17.308176653098947</v>
      </c>
      <c r="P33" s="98">
        <f>'C03'!N33</f>
        <v>14134.878247415501</v>
      </c>
      <c r="Q33" s="103">
        <f t="shared" si="11"/>
        <v>2.9242469629221488</v>
      </c>
      <c r="R33" s="98">
        <f t="shared" si="1"/>
        <v>27163.472485618026</v>
      </c>
      <c r="S33" s="103">
        <f t="shared" si="11"/>
        <v>22.049983235044028</v>
      </c>
    </row>
    <row r="34" spans="1:19">
      <c r="A34" s="54"/>
      <c r="B34" s="99"/>
      <c r="C34" s="103"/>
      <c r="D34" s="99"/>
      <c r="E34" s="103"/>
      <c r="F34" s="99"/>
      <c r="G34" s="103"/>
      <c r="H34" s="99"/>
      <c r="I34" s="103"/>
      <c r="J34" s="99"/>
      <c r="K34" s="103"/>
      <c r="L34" s="99"/>
      <c r="M34" s="103"/>
      <c r="N34" s="99"/>
      <c r="O34" s="103"/>
      <c r="P34" s="99"/>
      <c r="Q34" s="103"/>
      <c r="R34" s="99"/>
      <c r="S34" s="103"/>
    </row>
    <row r="35" spans="1:19">
      <c r="A35" s="52" t="s">
        <v>15</v>
      </c>
      <c r="B35" s="97"/>
      <c r="C35" s="67"/>
      <c r="D35" s="97"/>
      <c r="E35" s="102"/>
      <c r="F35" s="97"/>
      <c r="G35" s="102"/>
      <c r="H35" s="97"/>
      <c r="I35" s="102"/>
      <c r="J35" s="97"/>
      <c r="K35" s="102"/>
      <c r="L35" s="97"/>
      <c r="M35" s="102"/>
      <c r="N35" s="97"/>
      <c r="O35" s="102"/>
      <c r="P35" s="97"/>
      <c r="Q35" s="102"/>
      <c r="R35" s="97"/>
      <c r="S35" s="102"/>
    </row>
    <row r="36" spans="1:19">
      <c r="A36" s="53" t="s">
        <v>3</v>
      </c>
      <c r="B36" s="98">
        <f>'C03'!B36</f>
        <v>2255445.8710220074</v>
      </c>
      <c r="C36" s="103">
        <f t="shared" ref="C36:C47" si="12">IF(ISNUMBER(B36/B$8*100),B36/B$8*100,0)</f>
        <v>61.833067576902593</v>
      </c>
      <c r="D36" s="98">
        <f>[1]MercLab!C233</f>
        <v>1875599.2332117788</v>
      </c>
      <c r="E36" s="103">
        <f t="shared" ref="E36:E47" si="13">IF(ISNUMBER(D36/D$8*100),D36/D$8*100,0)</f>
        <v>61.675463749328394</v>
      </c>
      <c r="F36" s="98">
        <f t="shared" si="0"/>
        <v>1102903.7563909774</v>
      </c>
      <c r="G36" s="103">
        <f t="shared" ref="G36:G47" si="14">IF(ISNUMBER(F36/F$8*100),F36/F$8*100,0)</f>
        <v>65.661408494852921</v>
      </c>
      <c r="H36" s="98">
        <f>[1]MercLab!D233</f>
        <v>105621.99329699823</v>
      </c>
      <c r="I36" s="103">
        <f t="shared" ref="I36:I47" si="15">IF(ISNUMBER(H36/H$8*100),H36/H$8*100,0)</f>
        <v>47.059286627109394</v>
      </c>
      <c r="J36" s="98">
        <f>[1]MercLab!E233</f>
        <v>989715.27647905238</v>
      </c>
      <c r="K36" s="103">
        <f t="shared" ref="K36:K47" si="16">IF(ISNUMBER(J36/J$8*100),J36/J$8*100,0)</f>
        <v>72.980674270176948</v>
      </c>
      <c r="L36" s="98">
        <f>[1]MercLab!F233</f>
        <v>7566.4866149266991</v>
      </c>
      <c r="M36" s="103">
        <f t="shared" ref="M36:M47" si="17">IF(ISNUMBER(L36/L$8*100),L36/L$8*100,0)</f>
        <v>7.6347820076812196</v>
      </c>
      <c r="N36" s="98">
        <f>[1]MercLab!G233</f>
        <v>772695.47682104167</v>
      </c>
      <c r="O36" s="103">
        <f t="shared" ref="O36:O47" si="18">IF(ISNUMBER(N36/N$8*100),N36/N$8*100,0)</f>
        <v>56.757622340806556</v>
      </c>
      <c r="P36" s="98">
        <f>'C03'!N36</f>
        <v>283940.40608506114</v>
      </c>
      <c r="Q36" s="103">
        <f t="shared" ref="Q36:S47" si="19">IF(ISNUMBER(P36/P$8*100),P36/P$8*100,0)</f>
        <v>58.742060286012041</v>
      </c>
      <c r="R36" s="98">
        <f t="shared" si="1"/>
        <v>95906.231725167483</v>
      </c>
      <c r="S36" s="103">
        <f t="shared" si="19"/>
        <v>77.852005217516151</v>
      </c>
    </row>
    <row r="37" spans="1:19">
      <c r="A37" s="53" t="s">
        <v>4</v>
      </c>
      <c r="B37" s="98">
        <f>'C03'!B37</f>
        <v>1392191.1610828545</v>
      </c>
      <c r="C37" s="103">
        <f t="shared" si="12"/>
        <v>38.166932423075941</v>
      </c>
      <c r="D37" s="98">
        <f>[1]MercLab!C234</f>
        <v>1165479.2106157537</v>
      </c>
      <c r="E37" s="103">
        <f t="shared" si="13"/>
        <v>38.324536250656202</v>
      </c>
      <c r="F37" s="98">
        <f t="shared" si="0"/>
        <v>576779.60964205372</v>
      </c>
      <c r="G37" s="103">
        <f t="shared" si="14"/>
        <v>34.338591505153133</v>
      </c>
      <c r="H37" s="98">
        <f>[1]MercLab!D234</f>
        <v>118822.5337395706</v>
      </c>
      <c r="I37" s="103">
        <f t="shared" si="15"/>
        <v>52.940713372891302</v>
      </c>
      <c r="J37" s="98">
        <f>[1]MercLab!E234</f>
        <v>366418.09221957828</v>
      </c>
      <c r="K37" s="103">
        <f t="shared" si="16"/>
        <v>27.019325729830435</v>
      </c>
      <c r="L37" s="98">
        <f>[1]MercLab!F234</f>
        <v>91538.983682904844</v>
      </c>
      <c r="M37" s="103">
        <f t="shared" si="17"/>
        <v>92.365217992318762</v>
      </c>
      <c r="N37" s="98">
        <f>[1]MercLab!G234</f>
        <v>588699.6009737422</v>
      </c>
      <c r="O37" s="103">
        <f t="shared" si="18"/>
        <v>43.242377659200095</v>
      </c>
      <c r="P37" s="98">
        <f>'C03'!N37</f>
        <v>199427.73712027346</v>
      </c>
      <c r="Q37" s="103">
        <f t="shared" si="19"/>
        <v>41.257939713985678</v>
      </c>
      <c r="R37" s="98">
        <f t="shared" si="1"/>
        <v>27284.21334682731</v>
      </c>
      <c r="S37" s="103">
        <f t="shared" si="19"/>
        <v>22.147994782237017</v>
      </c>
    </row>
    <row r="38" spans="1:19">
      <c r="A38" s="57"/>
      <c r="B38" s="99"/>
      <c r="C38" s="103"/>
      <c r="D38" s="99"/>
      <c r="E38" s="103"/>
      <c r="F38" s="99"/>
      <c r="G38" s="103"/>
      <c r="H38" s="99"/>
      <c r="I38" s="103"/>
      <c r="J38" s="99"/>
      <c r="K38" s="103"/>
      <c r="L38" s="99"/>
      <c r="M38" s="103"/>
      <c r="N38" s="99"/>
      <c r="O38" s="103"/>
      <c r="P38" s="99"/>
      <c r="Q38" s="103"/>
      <c r="R38" s="99"/>
      <c r="S38" s="103"/>
    </row>
    <row r="39" spans="1:19">
      <c r="A39" s="52" t="s">
        <v>110</v>
      </c>
      <c r="B39" s="97">
        <f>'C03'!B39</f>
        <v>3040491.3065959103</v>
      </c>
      <c r="C39" s="102">
        <f t="shared" si="12"/>
        <v>83.35509481437488</v>
      </c>
      <c r="D39" s="97">
        <f>[1]MercLab!C235</f>
        <v>3040491.3065959103</v>
      </c>
      <c r="E39" s="102">
        <f t="shared" si="13"/>
        <v>99.980693124398613</v>
      </c>
      <c r="F39" s="97">
        <f t="shared" si="0"/>
        <v>1679356.7171542693</v>
      </c>
      <c r="G39" s="102">
        <f t="shared" si="14"/>
        <v>99.980552949129248</v>
      </c>
      <c r="H39" s="97">
        <f>[1]MercLab!D235</f>
        <v>224444.52703656728</v>
      </c>
      <c r="I39" s="102">
        <f t="shared" si="15"/>
        <v>100</v>
      </c>
      <c r="J39" s="97">
        <f>[1]MercLab!E235</f>
        <v>1355806.7198198705</v>
      </c>
      <c r="K39" s="102">
        <f t="shared" si="16"/>
        <v>99.975913218699603</v>
      </c>
      <c r="L39" s="97">
        <f>[1]MercLab!F235</f>
        <v>99105.470297831562</v>
      </c>
      <c r="M39" s="102">
        <f t="shared" si="17"/>
        <v>100</v>
      </c>
      <c r="N39" s="97">
        <f>[1]MercLab!G235</f>
        <v>1361134.5894412633</v>
      </c>
      <c r="O39" s="102">
        <f t="shared" si="18"/>
        <v>99.980866072040456</v>
      </c>
      <c r="P39" s="97">
        <f>'C03'!N39</f>
        <v>0</v>
      </c>
      <c r="Q39" s="102">
        <f t="shared" si="19"/>
        <v>0</v>
      </c>
      <c r="R39" s="97">
        <f t="shared" si="1"/>
        <v>0</v>
      </c>
      <c r="S39" s="102">
        <f t="shared" si="19"/>
        <v>0</v>
      </c>
    </row>
    <row r="40" spans="1:19">
      <c r="A40" s="58" t="s">
        <v>103</v>
      </c>
      <c r="B40" s="98">
        <f>'C03'!B40</f>
        <v>2373938.6833554525</v>
      </c>
      <c r="C40" s="103">
        <f t="shared" si="12"/>
        <v>65.081549026413583</v>
      </c>
      <c r="D40" s="98">
        <f>SUM(D41:D43)</f>
        <v>2373938.6833554525</v>
      </c>
      <c r="E40" s="103">
        <f t="shared" si="13"/>
        <v>78.062395535158359</v>
      </c>
      <c r="F40" s="98">
        <f t="shared" si="0"/>
        <v>1230403.9175475044</v>
      </c>
      <c r="G40" s="103">
        <f t="shared" si="14"/>
        <v>73.252134445640678</v>
      </c>
      <c r="H40" s="98">
        <f>SUM(H41:H43)</f>
        <v>84843.291295439747</v>
      </c>
      <c r="I40" s="103">
        <f t="shared" si="15"/>
        <v>37.801452508403912</v>
      </c>
      <c r="J40" s="98">
        <f>SUM(J41:J43)</f>
        <v>1051956.5973986404</v>
      </c>
      <c r="K40" s="103">
        <f t="shared" si="16"/>
        <v>77.570290775176048</v>
      </c>
      <c r="L40" s="98">
        <f>SUM(L41:L43)</f>
        <v>93604.028853424359</v>
      </c>
      <c r="M40" s="103">
        <f t="shared" si="17"/>
        <v>94.448902338211724</v>
      </c>
      <c r="N40" s="98">
        <f>SUM(N41:N43)</f>
        <v>1143534.7658080268</v>
      </c>
      <c r="O40" s="103">
        <f t="shared" si="18"/>
        <v>83.997274888082032</v>
      </c>
      <c r="P40" s="98">
        <f>'C03'!N40</f>
        <v>0</v>
      </c>
      <c r="Q40" s="103">
        <f t="shared" si="19"/>
        <v>0</v>
      </c>
      <c r="R40" s="98">
        <f t="shared" si="1"/>
        <v>0</v>
      </c>
      <c r="S40" s="103">
        <f t="shared" si="19"/>
        <v>0</v>
      </c>
    </row>
    <row r="41" spans="1:19">
      <c r="A41" s="59" t="s">
        <v>113</v>
      </c>
      <c r="B41" s="98">
        <f>'C03'!B41</f>
        <v>1081274.8552359131</v>
      </c>
      <c r="C41" s="103">
        <f t="shared" si="12"/>
        <v>29.643159275958258</v>
      </c>
      <c r="D41" s="98">
        <f>[1]MercLab!C236</f>
        <v>1081274.8552359131</v>
      </c>
      <c r="E41" s="103">
        <f t="shared" si="13"/>
        <v>35.555638409473019</v>
      </c>
      <c r="F41" s="98">
        <f t="shared" si="0"/>
        <v>384883.2122643909</v>
      </c>
      <c r="G41" s="103">
        <f t="shared" si="14"/>
        <v>22.914033683229643</v>
      </c>
      <c r="H41" s="98">
        <f>[1]MercLab!D236</f>
        <v>30746.583804803209</v>
      </c>
      <c r="I41" s="103">
        <f t="shared" si="15"/>
        <v>13.698967941327378</v>
      </c>
      <c r="J41" s="98">
        <f>[1]MercLab!E236</f>
        <v>329639.0647438101</v>
      </c>
      <c r="K41" s="103">
        <f t="shared" si="16"/>
        <v>24.307274811780633</v>
      </c>
      <c r="L41" s="98">
        <f>[1]MercLab!F236</f>
        <v>24497.563715777567</v>
      </c>
      <c r="M41" s="103">
        <f t="shared" si="17"/>
        <v>24.71867964720569</v>
      </c>
      <c r="N41" s="98">
        <f>[1]MercLab!G236</f>
        <v>696391.64297152706</v>
      </c>
      <c r="O41" s="103">
        <f t="shared" si="18"/>
        <v>51.152795711558106</v>
      </c>
      <c r="P41" s="98">
        <f>'C03'!N41</f>
        <v>0</v>
      </c>
      <c r="Q41" s="103">
        <f t="shared" si="19"/>
        <v>0</v>
      </c>
      <c r="R41" s="98">
        <f t="shared" si="1"/>
        <v>0</v>
      </c>
      <c r="S41" s="103">
        <f t="shared" si="19"/>
        <v>0</v>
      </c>
    </row>
    <row r="42" spans="1:19">
      <c r="A42" s="59" t="s">
        <v>114</v>
      </c>
      <c r="B42" s="98">
        <f>'C03'!B42</f>
        <v>1286334.6159245288</v>
      </c>
      <c r="C42" s="103">
        <f t="shared" si="12"/>
        <v>35.26487434474739</v>
      </c>
      <c r="D42" s="98">
        <f>[1]MercLab!C237</f>
        <v>1286334.6159245288</v>
      </c>
      <c r="E42" s="103">
        <f t="shared" si="13"/>
        <v>42.298633188341462</v>
      </c>
      <c r="F42" s="98">
        <f t="shared" si="0"/>
        <v>842658.38772883604</v>
      </c>
      <c r="G42" s="103">
        <f t="shared" si="14"/>
        <v>50.167692600244287</v>
      </c>
      <c r="H42" s="98">
        <f>[1]MercLab!D237</f>
        <v>53537.908704464629</v>
      </c>
      <c r="I42" s="103">
        <f t="shared" si="15"/>
        <v>23.853514902478352</v>
      </c>
      <c r="J42" s="98">
        <f>[1]MercLab!E237</f>
        <v>720014.0138867246</v>
      </c>
      <c r="K42" s="103">
        <f t="shared" si="16"/>
        <v>53.093156654475351</v>
      </c>
      <c r="L42" s="98">
        <f>[1]MercLab!F237</f>
        <v>69106.465137646795</v>
      </c>
      <c r="M42" s="103">
        <f t="shared" si="17"/>
        <v>69.730222691006034</v>
      </c>
      <c r="N42" s="98">
        <f>[1]MercLab!G237</f>
        <v>443676.22819576639</v>
      </c>
      <c r="O42" s="103">
        <f t="shared" si="18"/>
        <v>32.589821678690939</v>
      </c>
      <c r="P42" s="98">
        <f>'C03'!N42</f>
        <v>0</v>
      </c>
      <c r="Q42" s="103">
        <f t="shared" si="19"/>
        <v>0</v>
      </c>
      <c r="R42" s="98">
        <f t="shared" si="1"/>
        <v>0</v>
      </c>
      <c r="S42" s="103">
        <f t="shared" si="19"/>
        <v>0</v>
      </c>
    </row>
    <row r="43" spans="1:19">
      <c r="A43" s="59" t="s">
        <v>115</v>
      </c>
      <c r="B43" s="98">
        <f>'C03'!B43</f>
        <v>6329.2121950108203</v>
      </c>
      <c r="C43" s="103">
        <f t="shared" si="12"/>
        <v>0.17351540570793036</v>
      </c>
      <c r="D43" s="98">
        <f>[1]MercLab!C238</f>
        <v>6329.2121950108203</v>
      </c>
      <c r="E43" s="103">
        <f t="shared" si="13"/>
        <v>0.20812393734387971</v>
      </c>
      <c r="F43" s="98">
        <f t="shared" si="0"/>
        <v>2862.3175542774998</v>
      </c>
      <c r="G43" s="103">
        <f t="shared" si="14"/>
        <v>0.17040816216676075</v>
      </c>
      <c r="H43" s="98">
        <f>[1]MercLab!D238</f>
        <v>558.79878617190002</v>
      </c>
      <c r="I43" s="103">
        <f t="shared" si="15"/>
        <v>0.24896966459817421</v>
      </c>
      <c r="J43" s="98">
        <f>[1]MercLab!E238</f>
        <v>2303.5187681056</v>
      </c>
      <c r="K43" s="103">
        <f t="shared" si="16"/>
        <v>0.16985930892005605</v>
      </c>
      <c r="L43" s="98">
        <f>[1]MercLab!F238</f>
        <v>0</v>
      </c>
      <c r="M43" s="103">
        <f t="shared" si="17"/>
        <v>0</v>
      </c>
      <c r="N43" s="98">
        <f>[1]MercLab!G238</f>
        <v>3466.8946407333201</v>
      </c>
      <c r="O43" s="103">
        <f t="shared" si="18"/>
        <v>0.25465749783298014</v>
      </c>
      <c r="P43" s="98">
        <f>'C03'!N43</f>
        <v>0</v>
      </c>
      <c r="Q43" s="103">
        <f t="shared" si="19"/>
        <v>0</v>
      </c>
      <c r="R43" s="98">
        <f t="shared" si="1"/>
        <v>0</v>
      </c>
      <c r="S43" s="103">
        <f t="shared" si="19"/>
        <v>0</v>
      </c>
    </row>
    <row r="44" spans="1:19">
      <c r="A44" s="58" t="s">
        <v>104</v>
      </c>
      <c r="B44" s="69">
        <f>'C03'!B44</f>
        <v>507403.14293401473</v>
      </c>
      <c r="C44" s="103">
        <f t="shared" si="12"/>
        <v>13.910461443064959</v>
      </c>
      <c r="D44" s="69">
        <f>[1]MercLab!C239</f>
        <v>507403.14293401473</v>
      </c>
      <c r="E44" s="103">
        <f t="shared" si="13"/>
        <v>16.684973844190413</v>
      </c>
      <c r="F44" s="69">
        <f t="shared" si="0"/>
        <v>355422.30490919552</v>
      </c>
      <c r="G44" s="103">
        <f t="shared" si="14"/>
        <v>21.160077672771788</v>
      </c>
      <c r="H44" s="69">
        <f>[1]MercLab!D239</f>
        <v>92586.411345459608</v>
      </c>
      <c r="I44" s="103">
        <f t="shared" si="15"/>
        <v>41.251356211673233</v>
      </c>
      <c r="J44" s="69">
        <f>[1]MercLab!E239</f>
        <v>257334.45211932866</v>
      </c>
      <c r="K44" s="103">
        <f t="shared" si="16"/>
        <v>18.975600634787881</v>
      </c>
      <c r="L44" s="69">
        <f>[1]MercLab!F239</f>
        <v>5501.4414444072199</v>
      </c>
      <c r="M44" s="103">
        <f t="shared" si="17"/>
        <v>5.5510976617882939</v>
      </c>
      <c r="N44" s="69">
        <f>[1]MercLab!G239</f>
        <v>151980.83802481904</v>
      </c>
      <c r="O44" s="103">
        <f t="shared" si="18"/>
        <v>11.163610072030734</v>
      </c>
      <c r="P44" s="69">
        <f>'C03'!N44</f>
        <v>0</v>
      </c>
      <c r="Q44" s="103">
        <f t="shared" si="19"/>
        <v>0</v>
      </c>
      <c r="R44" s="69">
        <f t="shared" si="1"/>
        <v>0</v>
      </c>
      <c r="S44" s="103">
        <f t="shared" si="19"/>
        <v>0</v>
      </c>
    </row>
    <row r="45" spans="1:19">
      <c r="A45" s="58" t="s">
        <v>105</v>
      </c>
      <c r="B45" s="69">
        <f>'C03'!B45</f>
        <v>96841.214805691125</v>
      </c>
      <c r="C45" s="103">
        <f t="shared" si="12"/>
        <v>2.6549027206741647</v>
      </c>
      <c r="D45" s="69">
        <f>[1]MercLab!C240</f>
        <v>96841.214805691125</v>
      </c>
      <c r="E45" s="103">
        <f t="shared" si="13"/>
        <v>3.1844365936115371</v>
      </c>
      <c r="F45" s="69">
        <f t="shared" si="0"/>
        <v>57183.45601632382</v>
      </c>
      <c r="G45" s="103">
        <f t="shared" si="14"/>
        <v>3.4044187834865278</v>
      </c>
      <c r="H45" s="69">
        <f>[1]MercLab!D240</f>
        <v>29170.713049077465</v>
      </c>
      <c r="I45" s="103">
        <f t="shared" si="15"/>
        <v>12.996847565957745</v>
      </c>
      <c r="J45" s="69">
        <f>[1]MercLab!E240</f>
        <v>28012.742967246359</v>
      </c>
      <c r="K45" s="103">
        <f t="shared" si="16"/>
        <v>2.0656333376804925</v>
      </c>
      <c r="L45" s="69">
        <f>[1]MercLab!F240</f>
        <v>0</v>
      </c>
      <c r="M45" s="103">
        <f t="shared" si="17"/>
        <v>0</v>
      </c>
      <c r="N45" s="69">
        <f>[1]MercLab!G240</f>
        <v>39657.758789367312</v>
      </c>
      <c r="O45" s="103">
        <f t="shared" si="18"/>
        <v>2.9130235180230275</v>
      </c>
      <c r="P45" s="69">
        <f>'C03'!N45</f>
        <v>0</v>
      </c>
      <c r="Q45" s="103">
        <f t="shared" si="19"/>
        <v>0</v>
      </c>
      <c r="R45" s="69">
        <f t="shared" si="1"/>
        <v>0</v>
      </c>
      <c r="S45" s="103">
        <f t="shared" si="19"/>
        <v>0</v>
      </c>
    </row>
    <row r="46" spans="1:19">
      <c r="A46" s="58" t="s">
        <v>106</v>
      </c>
      <c r="B46" s="98">
        <f>'C03'!B46</f>
        <v>28167.124260512875</v>
      </c>
      <c r="C46" s="103">
        <f t="shared" si="12"/>
        <v>0.77220194916852902</v>
      </c>
      <c r="D46" s="98">
        <f>[1]MercLab!C241</f>
        <v>28167.124260512875</v>
      </c>
      <c r="E46" s="103">
        <f t="shared" si="13"/>
        <v>0.9262215618830637</v>
      </c>
      <c r="F46" s="98">
        <f t="shared" si="0"/>
        <v>20719.212403586243</v>
      </c>
      <c r="G46" s="103">
        <f t="shared" si="14"/>
        <v>1.2335189371149642</v>
      </c>
      <c r="H46" s="98">
        <f>[1]MercLab!D241</f>
        <v>12423.223577975341</v>
      </c>
      <c r="I46" s="103">
        <f t="shared" si="15"/>
        <v>5.5350975771181563</v>
      </c>
      <c r="J46" s="98">
        <f>[1]MercLab!E241</f>
        <v>8295.9888256109007</v>
      </c>
      <c r="K46" s="103">
        <f t="shared" si="16"/>
        <v>0.61173841873476564</v>
      </c>
      <c r="L46" s="98">
        <f>[1]MercLab!F241</f>
        <v>0</v>
      </c>
      <c r="M46" s="103">
        <f t="shared" si="17"/>
        <v>0</v>
      </c>
      <c r="N46" s="98">
        <f>[1]MercLab!G241</f>
        <v>7447.9118569266411</v>
      </c>
      <c r="O46" s="103">
        <f t="shared" si="18"/>
        <v>0.54707938778443499</v>
      </c>
      <c r="P46" s="98">
        <f>'C03'!N46</f>
        <v>0</v>
      </c>
      <c r="Q46" s="103">
        <f t="shared" si="19"/>
        <v>0</v>
      </c>
      <c r="R46" s="98">
        <f t="shared" si="1"/>
        <v>0</v>
      </c>
      <c r="S46" s="103">
        <f t="shared" si="19"/>
        <v>0</v>
      </c>
    </row>
    <row r="47" spans="1:19">
      <c r="A47" s="58" t="s">
        <v>107</v>
      </c>
      <c r="B47" s="98">
        <f>'C03'!B47</f>
        <v>34141.141239973287</v>
      </c>
      <c r="C47" s="103">
        <f t="shared" si="12"/>
        <v>0.93597967504636492</v>
      </c>
      <c r="D47" s="98">
        <f>[1]MercLab!C242</f>
        <v>34141.141239973287</v>
      </c>
      <c r="E47" s="103">
        <f t="shared" si="13"/>
        <v>1.1226655895465045</v>
      </c>
      <c r="F47" s="98">
        <f t="shared" si="0"/>
        <v>15627.826277757862</v>
      </c>
      <c r="G47" s="103">
        <f t="shared" si="14"/>
        <v>0.93040311012114207</v>
      </c>
      <c r="H47" s="98">
        <f>[1]MercLab!D242</f>
        <v>5420.8877686165997</v>
      </c>
      <c r="I47" s="103">
        <f t="shared" si="15"/>
        <v>2.4152461368476184</v>
      </c>
      <c r="J47" s="98">
        <f>[1]MercLab!E242</f>
        <v>10206.938509141262</v>
      </c>
      <c r="K47" s="103">
        <f t="shared" si="16"/>
        <v>0.75265005232757987</v>
      </c>
      <c r="L47" s="98">
        <f>[1]MercLab!F242</f>
        <v>0</v>
      </c>
      <c r="M47" s="103">
        <f t="shared" si="17"/>
        <v>0</v>
      </c>
      <c r="N47" s="98">
        <f>[1]MercLab!G242</f>
        <v>18513.314962215405</v>
      </c>
      <c r="O47" s="103">
        <f t="shared" si="18"/>
        <v>1.3598782061269745</v>
      </c>
      <c r="P47" s="98">
        <f>'C03'!N47</f>
        <v>0</v>
      </c>
      <c r="Q47" s="103">
        <f t="shared" si="19"/>
        <v>0</v>
      </c>
      <c r="R47" s="98">
        <f t="shared" si="1"/>
        <v>0</v>
      </c>
      <c r="S47" s="103">
        <f t="shared" si="19"/>
        <v>0</v>
      </c>
    </row>
    <row r="48" spans="1:19">
      <c r="A48" s="54"/>
      <c r="B48" s="99"/>
      <c r="C48" s="100"/>
      <c r="D48" s="99"/>
      <c r="E48" s="100"/>
      <c r="F48" s="99"/>
      <c r="G48" s="100"/>
      <c r="H48" s="99"/>
      <c r="I48" s="100"/>
      <c r="J48" s="99"/>
      <c r="K48" s="100"/>
      <c r="L48" s="99"/>
      <c r="M48" s="100"/>
      <c r="N48" s="99"/>
      <c r="O48" s="100"/>
      <c r="P48" s="99"/>
      <c r="Q48" s="100"/>
      <c r="R48" s="99"/>
      <c r="S48" s="100"/>
    </row>
    <row r="49" spans="1:19">
      <c r="A49" s="52" t="s">
        <v>16</v>
      </c>
      <c r="B49" s="97"/>
      <c r="C49" s="67"/>
      <c r="D49" s="97"/>
      <c r="E49" s="102"/>
      <c r="F49" s="97"/>
      <c r="G49" s="102"/>
      <c r="H49" s="97"/>
      <c r="I49" s="102"/>
      <c r="J49" s="97"/>
      <c r="K49" s="102"/>
      <c r="L49" s="97"/>
      <c r="M49" s="102"/>
      <c r="N49" s="97"/>
      <c r="O49" s="102"/>
      <c r="P49" s="97"/>
      <c r="Q49" s="102"/>
      <c r="R49" s="97"/>
      <c r="S49" s="102"/>
    </row>
    <row r="50" spans="1:19">
      <c r="A50" s="58" t="s">
        <v>45</v>
      </c>
      <c r="B50" s="69">
        <f>'C03'!B50</f>
        <v>1101198.0425447328</v>
      </c>
      <c r="C50" s="103">
        <f>IF(ISNUMBER(B50/B$8*100),B50/B$8*100,0)</f>
        <v>30.18935362406528</v>
      </c>
      <c r="D50" s="69">
        <f>[1]MercLab!C244</f>
        <v>776663.81907395658</v>
      </c>
      <c r="E50" s="103">
        <f>IF(ISNUMBER(D50/D$8*100),D50/D$8*100,0)</f>
        <v>25.539091918205177</v>
      </c>
      <c r="F50" s="69">
        <f t="shared" si="0"/>
        <v>343471.78039296786</v>
      </c>
      <c r="G50" s="103">
        <f>IF(ISNUMBER(F50/F$8*100),F50/F$8*100,0)</f>
        <v>20.448602834245978</v>
      </c>
      <c r="H50" s="69">
        <f>[1]MercLab!D244</f>
        <v>0</v>
      </c>
      <c r="I50" s="103">
        <f>IF(ISNUMBER(H50/H$8*100),H50/H$8*100,0)</f>
        <v>0</v>
      </c>
      <c r="J50" s="69">
        <f>[1]MercLab!E244</f>
        <v>343471.78039296786</v>
      </c>
      <c r="K50" s="103">
        <f>IF(ISNUMBER(J50/J$8*100),J50/J$8*100,0)</f>
        <v>25.32728626260371</v>
      </c>
      <c r="L50" s="69">
        <f>[1]MercLab!F244</f>
        <v>0</v>
      </c>
      <c r="M50" s="103">
        <f>IF(ISNUMBER(L50/L$8*100),L50/L$8*100,0)</f>
        <v>0</v>
      </c>
      <c r="N50" s="69">
        <f>[1]MercLab!G244</f>
        <v>433192.03868098033</v>
      </c>
      <c r="O50" s="103">
        <f>IF(ISNUMBER(N50/N$8*100),N50/N$8*100,0)</f>
        <v>31.819715360121808</v>
      </c>
      <c r="P50" s="69">
        <f>'C03'!N50</f>
        <v>232897.07458915733</v>
      </c>
      <c r="Q50" s="103">
        <f t="shared" ref="Q50:S53" si="20">IF(ISNUMBER(P50/P$8*100),P50/P$8*100,0)</f>
        <v>48.182131541552053</v>
      </c>
      <c r="R50" s="69">
        <f t="shared" si="1"/>
        <v>91637.148881618865</v>
      </c>
      <c r="S50" s="103">
        <f t="shared" si="20"/>
        <v>74.386571805823266</v>
      </c>
    </row>
    <row r="51" spans="1:19">
      <c r="A51" s="58" t="s">
        <v>46</v>
      </c>
      <c r="B51" s="69">
        <f>'C03'!B51</f>
        <v>541005.32532226318</v>
      </c>
      <c r="C51" s="103">
        <f>IF(ISNUMBER(B51/B$8*100),B51/B$8*100,0)</f>
        <v>14.831665556645609</v>
      </c>
      <c r="D51" s="69">
        <f>[1]MercLab!C245</f>
        <v>478802.29123896162</v>
      </c>
      <c r="E51" s="103">
        <f>IF(ISNUMBER(D51/D$8*100),D51/D$8*100,0)</f>
        <v>15.744489992052374</v>
      </c>
      <c r="F51" s="69">
        <f t="shared" si="0"/>
        <v>277027.87787494884</v>
      </c>
      <c r="G51" s="103">
        <f>IF(ISNUMBER(F51/F$8*100),F51/F$8*100,0)</f>
        <v>16.492863088192173</v>
      </c>
      <c r="H51" s="69">
        <f>[1]MercLab!D245</f>
        <v>272.2073988834</v>
      </c>
      <c r="I51" s="103">
        <f>IF(ISNUMBER(H51/H$8*100),H51/H$8*100,0)</f>
        <v>0.12128047962561861</v>
      </c>
      <c r="J51" s="69">
        <f>[1]MercLab!E245</f>
        <v>276755.67047606542</v>
      </c>
      <c r="K51" s="103">
        <f>IF(ISNUMBER(J51/J$8*100),J51/J$8*100,0)</f>
        <v>20.407703022724487</v>
      </c>
      <c r="L51" s="69">
        <f>[1]MercLab!F245</f>
        <v>0</v>
      </c>
      <c r="M51" s="103">
        <f>IF(ISNUMBER(L51/L$8*100),L51/L$8*100,0)</f>
        <v>0</v>
      </c>
      <c r="N51" s="69">
        <f>[1]MercLab!G245</f>
        <v>201774.41336400952</v>
      </c>
      <c r="O51" s="103">
        <f>IF(ISNUMBER(N51/N$8*100),N51/N$8*100,0)</f>
        <v>14.821150498858959</v>
      </c>
      <c r="P51" s="69">
        <f>'C03'!N51</f>
        <v>57042.877138973199</v>
      </c>
      <c r="Q51" s="103">
        <f t="shared" si="20"/>
        <v>11.801124658465568</v>
      </c>
      <c r="R51" s="69">
        <f t="shared" si="1"/>
        <v>5160.156944328337</v>
      </c>
      <c r="S51" s="103">
        <f t="shared" si="20"/>
        <v>4.1887639429339734</v>
      </c>
    </row>
    <row r="52" spans="1:19">
      <c r="A52" s="58" t="s">
        <v>67</v>
      </c>
      <c r="B52" s="98">
        <f>'C03'!B52</f>
        <v>2004519.8781273749</v>
      </c>
      <c r="C52" s="103">
        <f>IF(ISNUMBER(B52/B$8*100),B52/B$8*100,0)</f>
        <v>54.953929365341494</v>
      </c>
      <c r="D52" s="98">
        <f>[1]MercLab!C246</f>
        <v>1785025.1962826753</v>
      </c>
      <c r="E52" s="103">
        <f>IF(ISNUMBER(D52/D$8*100),D52/D$8*100,0)</f>
        <v>58.697111214130651</v>
      </c>
      <c r="F52" s="98">
        <f t="shared" si="0"/>
        <v>1058857.0588864472</v>
      </c>
      <c r="G52" s="103">
        <f>IF(ISNUMBER(F52/F$8*100),F52/F$8*100,0)</f>
        <v>63.039087026696727</v>
      </c>
      <c r="H52" s="98">
        <f>[1]MercLab!D246</f>
        <v>224172.31963768389</v>
      </c>
      <c r="I52" s="103">
        <f>IF(ISNUMBER(H52/H$8*100),H52/H$8*100,0)</f>
        <v>99.878719520374375</v>
      </c>
      <c r="J52" s="98">
        <f>[1]MercLab!E246</f>
        <v>735579.26895093173</v>
      </c>
      <c r="K52" s="103">
        <f>IF(ISNUMBER(J52/J$8*100),J52/J$8*100,0)</f>
        <v>54.240923933378383</v>
      </c>
      <c r="L52" s="98">
        <f>[1]MercLab!F246</f>
        <v>99105.470297831562</v>
      </c>
      <c r="M52" s="103">
        <f>IF(ISNUMBER(L52/L$8*100),L52/L$8*100,0)</f>
        <v>100</v>
      </c>
      <c r="N52" s="98">
        <f>[1]MercLab!G246</f>
        <v>726168.13739635423</v>
      </c>
      <c r="O52" s="103">
        <f>IF(ISNUMBER(N52/N$8*100),N52/N$8*100,0)</f>
        <v>53.340000213065608</v>
      </c>
      <c r="P52" s="98">
        <f>'C03'!N52</f>
        <v>193428.19147720671</v>
      </c>
      <c r="Q52" s="103">
        <f t="shared" si="20"/>
        <v>40.016743799980645</v>
      </c>
      <c r="R52" s="98">
        <f t="shared" si="1"/>
        <v>26066.490367492894</v>
      </c>
      <c r="S52" s="103">
        <f t="shared" si="20"/>
        <v>21.159506609619612</v>
      </c>
    </row>
    <row r="53" spans="1:19">
      <c r="A53" s="58" t="s">
        <v>63</v>
      </c>
      <c r="B53" s="98">
        <f>'C03'!B53</f>
        <v>913.78611075035997</v>
      </c>
      <c r="C53" s="103">
        <f>IF(ISNUMBER(B53/B$8*100),B53/B$8*100,0)</f>
        <v>2.5051453933256768E-2</v>
      </c>
      <c r="D53" s="98">
        <f>[1]MercLab!C247</f>
        <v>587.13723209028001</v>
      </c>
      <c r="E53" s="103">
        <f>IF(ISNUMBER(D53/D$8*100),D53/D$8*100,0)</f>
        <v>1.9306875601380828E-2</v>
      </c>
      <c r="F53" s="98">
        <f t="shared" si="0"/>
        <v>326.64887866008002</v>
      </c>
      <c r="G53" s="103">
        <f>IF(ISNUMBER(F53/F$8*100),F53/F$8*100,0)</f>
        <v>1.9447050870757758E-2</v>
      </c>
      <c r="H53" s="98">
        <f>[1]MercLab!D247</f>
        <v>0</v>
      </c>
      <c r="I53" s="103">
        <f>IF(ISNUMBER(H53/H$8*100),H53/H$8*100,0)</f>
        <v>0</v>
      </c>
      <c r="J53" s="98">
        <f>[1]MercLab!E247</f>
        <v>326.64887866008002</v>
      </c>
      <c r="K53" s="103">
        <f>IF(ISNUMBER(J53/J$8*100),J53/J$8*100,0)</f>
        <v>2.4086781300393937E-2</v>
      </c>
      <c r="L53" s="98">
        <f>[1]MercLab!F247</f>
        <v>0</v>
      </c>
      <c r="M53" s="103">
        <f>IF(ISNUMBER(L53/L$8*100),L53/L$8*100,0)</f>
        <v>0</v>
      </c>
      <c r="N53" s="98">
        <f>[1]MercLab!G247</f>
        <v>260.48835343019999</v>
      </c>
      <c r="O53" s="103">
        <f>IF(ISNUMBER(N53/N$8*100),N53/N$8*100,0)</f>
        <v>1.9133927959557616E-2</v>
      </c>
      <c r="P53" s="98">
        <f>'C03'!N53</f>
        <v>0</v>
      </c>
      <c r="Q53" s="103">
        <f t="shared" si="20"/>
        <v>0</v>
      </c>
      <c r="R53" s="98">
        <f t="shared" si="1"/>
        <v>326.64887866007996</v>
      </c>
      <c r="S53" s="103">
        <f t="shared" si="20"/>
        <v>0.26515764146186338</v>
      </c>
    </row>
    <row r="54" spans="1:19">
      <c r="A54" s="185"/>
      <c r="B54" s="185"/>
      <c r="C54" s="145"/>
      <c r="D54" s="144"/>
      <c r="E54" s="145"/>
      <c r="F54" s="144"/>
      <c r="G54" s="145"/>
      <c r="H54" s="144"/>
      <c r="I54" s="145"/>
      <c r="J54" s="144"/>
      <c r="K54" s="145"/>
      <c r="L54" s="144"/>
      <c r="M54" s="145"/>
      <c r="N54" s="144"/>
      <c r="O54" s="145"/>
      <c r="P54" s="144"/>
      <c r="Q54" s="145"/>
      <c r="R54" s="144"/>
      <c r="S54" s="145"/>
    </row>
    <row r="55" spans="1:19">
      <c r="A55" s="14" t="str">
        <f>'C01'!$A$46</f>
        <v>Fuente: Instituto Nacional de Estadística (INE). L Encuesta Permanente de Hogares de Propósitos Múltiples, Junio 2015.</v>
      </c>
    </row>
    <row r="56" spans="1:19">
      <c r="A56" s="14" t="str">
        <f>'C02'!$A$46</f>
        <v>(Promedio de salarios mínimos por rama)</v>
      </c>
      <c r="B56" s="8"/>
      <c r="C56" s="45"/>
      <c r="D56" s="8"/>
    </row>
    <row r="57" spans="1:19">
      <c r="A57" s="2" t="s">
        <v>94</v>
      </c>
    </row>
    <row r="58" spans="1:19">
      <c r="A58" s="2" t="s">
        <v>95</v>
      </c>
    </row>
    <row r="59" spans="1:19">
      <c r="A59" s="2" t="s">
        <v>108</v>
      </c>
    </row>
    <row r="60" spans="1:19">
      <c r="A60" s="2"/>
    </row>
    <row r="61" spans="1:19">
      <c r="A61" s="238" t="s">
        <v>83</v>
      </c>
      <c r="B61" s="238"/>
      <c r="C61" s="238"/>
      <c r="D61" s="238"/>
      <c r="E61" s="238"/>
      <c r="F61" s="238"/>
      <c r="G61" s="238"/>
      <c r="H61" s="238"/>
      <c r="I61" s="238"/>
      <c r="J61" s="238"/>
      <c r="K61" s="238"/>
      <c r="L61" s="238"/>
      <c r="M61" s="238"/>
      <c r="N61" s="238"/>
      <c r="O61" s="238"/>
      <c r="P61" s="238"/>
      <c r="Q61" s="238"/>
      <c r="R61" s="238"/>
      <c r="S61" s="238"/>
    </row>
    <row r="62" spans="1:19">
      <c r="A62" s="238" t="s">
        <v>84</v>
      </c>
      <c r="B62" s="238"/>
      <c r="C62" s="238"/>
      <c r="D62" s="238"/>
      <c r="E62" s="238"/>
      <c r="F62" s="238"/>
      <c r="G62" s="238"/>
      <c r="H62" s="238"/>
      <c r="I62" s="238"/>
      <c r="J62" s="238"/>
      <c r="K62" s="238"/>
      <c r="L62" s="238"/>
      <c r="M62" s="238"/>
      <c r="N62" s="238"/>
      <c r="O62" s="238"/>
      <c r="P62" s="238"/>
      <c r="Q62" s="238"/>
      <c r="R62" s="238"/>
      <c r="S62" s="238"/>
    </row>
    <row r="63" spans="1:19">
      <c r="A63" s="238" t="s">
        <v>40</v>
      </c>
      <c r="B63" s="238"/>
      <c r="C63" s="238"/>
      <c r="D63" s="238"/>
      <c r="E63" s="238"/>
      <c r="F63" s="238"/>
      <c r="G63" s="238"/>
      <c r="H63" s="238"/>
      <c r="I63" s="238"/>
      <c r="J63" s="238"/>
      <c r="K63" s="238"/>
      <c r="L63" s="238"/>
      <c r="M63" s="239"/>
      <c r="N63" s="238"/>
      <c r="O63" s="239"/>
      <c r="P63" s="238"/>
      <c r="Q63" s="239"/>
      <c r="R63" s="238"/>
      <c r="S63" s="239"/>
    </row>
    <row r="64" spans="1:19">
      <c r="A64" s="23" t="s">
        <v>20</v>
      </c>
      <c r="B64" s="8"/>
      <c r="C64" s="45"/>
      <c r="D64" s="8"/>
      <c r="E64" s="45"/>
      <c r="F64" s="8"/>
      <c r="G64" s="45"/>
      <c r="H64" s="8"/>
      <c r="I64" s="45"/>
      <c r="J64" s="8"/>
      <c r="K64" s="45"/>
      <c r="L64" s="8"/>
      <c r="M64" s="45"/>
      <c r="N64" s="8"/>
      <c r="O64" s="45"/>
      <c r="P64" s="8"/>
      <c r="Q64" s="45"/>
      <c r="R64" s="8"/>
      <c r="S64" s="45"/>
    </row>
    <row r="65" spans="1:19">
      <c r="A65" s="234" t="s">
        <v>38</v>
      </c>
      <c r="B65" s="275" t="s">
        <v>23</v>
      </c>
      <c r="C65" s="275"/>
      <c r="D65" s="275" t="s">
        <v>22</v>
      </c>
      <c r="E65" s="275"/>
      <c r="F65" s="272" t="s">
        <v>8</v>
      </c>
      <c r="G65" s="272"/>
      <c r="H65" s="272"/>
      <c r="I65" s="272"/>
      <c r="J65" s="272"/>
      <c r="K65" s="272"/>
      <c r="L65" s="272"/>
      <c r="M65" s="273"/>
      <c r="N65" s="267" t="s">
        <v>1</v>
      </c>
      <c r="O65" s="268"/>
      <c r="P65" s="267" t="s">
        <v>2</v>
      </c>
      <c r="Q65" s="268"/>
      <c r="R65" s="267" t="s">
        <v>10</v>
      </c>
      <c r="S65" s="268"/>
    </row>
    <row r="66" spans="1:19" ht="18" customHeight="1">
      <c r="A66" s="274"/>
      <c r="B66" s="276"/>
      <c r="C66" s="276"/>
      <c r="D66" s="276"/>
      <c r="E66" s="276"/>
      <c r="F66" s="271" t="s">
        <v>11</v>
      </c>
      <c r="G66" s="271"/>
      <c r="H66" s="271" t="s">
        <v>117</v>
      </c>
      <c r="I66" s="271"/>
      <c r="J66" s="271" t="s">
        <v>12</v>
      </c>
      <c r="K66" s="271"/>
      <c r="L66" s="271" t="s">
        <v>118</v>
      </c>
      <c r="M66" s="271"/>
      <c r="N66" s="269"/>
      <c r="O66" s="270"/>
      <c r="P66" s="269"/>
      <c r="Q66" s="270"/>
      <c r="R66" s="269"/>
      <c r="S66" s="270"/>
    </row>
    <row r="67" spans="1:19">
      <c r="A67" s="235"/>
      <c r="B67" s="46" t="s">
        <v>6</v>
      </c>
      <c r="C67" s="47" t="s">
        <v>91</v>
      </c>
      <c r="D67" s="46" t="s">
        <v>6</v>
      </c>
      <c r="E67" s="47" t="s">
        <v>91</v>
      </c>
      <c r="F67" s="46" t="s">
        <v>6</v>
      </c>
      <c r="G67" s="47" t="s">
        <v>91</v>
      </c>
      <c r="H67" s="46" t="s">
        <v>6</v>
      </c>
      <c r="I67" s="47" t="s">
        <v>91</v>
      </c>
      <c r="J67" s="46" t="s">
        <v>6</v>
      </c>
      <c r="K67" s="47" t="s">
        <v>91</v>
      </c>
      <c r="L67" s="46" t="s">
        <v>6</v>
      </c>
      <c r="M67" s="47" t="s">
        <v>91</v>
      </c>
      <c r="N67" s="46" t="s">
        <v>6</v>
      </c>
      <c r="O67" s="47" t="s">
        <v>91</v>
      </c>
      <c r="P67" s="46" t="s">
        <v>6</v>
      </c>
      <c r="Q67" s="47" t="s">
        <v>91</v>
      </c>
      <c r="R67" s="46" t="s">
        <v>6</v>
      </c>
      <c r="S67" s="47" t="s">
        <v>91</v>
      </c>
    </row>
    <row r="68" spans="1:19">
      <c r="A68" s="60"/>
      <c r="B68" s="61"/>
      <c r="C68" s="62"/>
      <c r="D68" s="61"/>
      <c r="E68" s="62"/>
      <c r="F68" s="61"/>
      <c r="G68" s="62"/>
      <c r="H68" s="61"/>
      <c r="I68" s="62"/>
      <c r="J68" s="61"/>
      <c r="K68" s="62"/>
      <c r="L68" s="61"/>
      <c r="M68" s="63"/>
      <c r="N68" s="61"/>
      <c r="O68" s="64"/>
      <c r="P68" s="61"/>
      <c r="Q68" s="62"/>
      <c r="R68" s="61"/>
      <c r="S68" s="64"/>
    </row>
    <row r="69" spans="1:19" ht="12.75" customHeight="1">
      <c r="A69" s="49" t="s">
        <v>109</v>
      </c>
      <c r="B69" s="22">
        <f t="shared" ref="B69:S69" si="21">B8</f>
        <v>3647637.0321056452</v>
      </c>
      <c r="C69" s="102">
        <f t="shared" si="21"/>
        <v>99.999999999989654</v>
      </c>
      <c r="D69" s="22">
        <f t="shared" si="21"/>
        <v>3041078.4438280007</v>
      </c>
      <c r="E69" s="102">
        <f t="shared" si="21"/>
        <v>83.371191186544664</v>
      </c>
      <c r="F69" s="22">
        <f t="shared" si="21"/>
        <v>1679683.3660329294</v>
      </c>
      <c r="G69" s="102">
        <f t="shared" si="21"/>
        <v>46.048533646542971</v>
      </c>
      <c r="H69" s="22">
        <f t="shared" si="21"/>
        <v>224444.52703656728</v>
      </c>
      <c r="I69" s="102">
        <f t="shared" si="21"/>
        <v>6.1531486017128136</v>
      </c>
      <c r="J69" s="22">
        <f t="shared" si="21"/>
        <v>1356133.3686985306</v>
      </c>
      <c r="K69" s="102">
        <f t="shared" si="21"/>
        <v>37.178407740741825</v>
      </c>
      <c r="L69" s="22">
        <f t="shared" si="21"/>
        <v>99105.470297831562</v>
      </c>
      <c r="M69" s="102">
        <f t="shared" si="21"/>
        <v>2.7169773040883309</v>
      </c>
      <c r="N69" s="22">
        <f t="shared" si="21"/>
        <v>1361395.0777946934</v>
      </c>
      <c r="O69" s="102">
        <f t="shared" si="21"/>
        <v>37.322657539991326</v>
      </c>
      <c r="P69" s="22">
        <f t="shared" si="21"/>
        <v>483368.14320534561</v>
      </c>
      <c r="Q69" s="102">
        <f t="shared" si="21"/>
        <v>13.251541722788005</v>
      </c>
      <c r="R69" s="22">
        <f t="shared" si="21"/>
        <v>123190.44507229887</v>
      </c>
      <c r="S69" s="102">
        <f t="shared" si="21"/>
        <v>3.377267090667341</v>
      </c>
    </row>
    <row r="70" spans="1:19">
      <c r="A70" s="25"/>
      <c r="B70" s="22"/>
      <c r="C70" s="67"/>
      <c r="D70" s="22"/>
      <c r="E70" s="67"/>
      <c r="F70" s="22"/>
      <c r="G70" s="67"/>
      <c r="H70" s="22"/>
      <c r="I70" s="67"/>
      <c r="J70" s="22"/>
      <c r="K70" s="67"/>
      <c r="L70" s="22"/>
      <c r="M70" s="67"/>
      <c r="N70" s="22"/>
      <c r="O70" s="67"/>
      <c r="P70" s="22"/>
      <c r="Q70" s="67"/>
      <c r="R70" s="22"/>
      <c r="S70" s="67"/>
    </row>
    <row r="71" spans="1:19">
      <c r="A71" s="65" t="s">
        <v>21</v>
      </c>
      <c r="B71" s="22"/>
      <c r="C71" s="67"/>
      <c r="D71" s="22"/>
      <c r="E71" s="102"/>
      <c r="F71" s="22"/>
      <c r="G71" s="102"/>
      <c r="H71" s="22"/>
      <c r="I71" s="102"/>
      <c r="J71" s="22"/>
      <c r="K71" s="102"/>
      <c r="L71" s="22"/>
      <c r="M71" s="102"/>
      <c r="N71" s="22"/>
      <c r="O71" s="102"/>
      <c r="P71" s="22"/>
      <c r="Q71" s="102"/>
      <c r="R71" s="22"/>
      <c r="S71" s="102"/>
    </row>
    <row r="72" spans="1:19" ht="12.75" customHeight="1">
      <c r="A72" s="53" t="s">
        <v>132</v>
      </c>
      <c r="B72" s="98">
        <f>'C03'!B72</f>
        <v>1092253.2648610433</v>
      </c>
      <c r="C72" s="103">
        <f>IF(ISNUMBER(B72/B$69*100),B72/B$69*100,0)</f>
        <v>29.944132468425078</v>
      </c>
      <c r="D72" s="98">
        <f>[1]MercLab!C250</f>
        <v>767719.04139026674</v>
      </c>
      <c r="E72" s="103">
        <f>IF(ISNUMBER(D72/D$69*100),D72/D$69*100,0)</f>
        <v>25.244960153802854</v>
      </c>
      <c r="F72" s="98">
        <f t="shared" ref="F72:F110" si="22">H72+J72+L72</f>
        <v>339375.38559035794</v>
      </c>
      <c r="G72" s="103">
        <f>IF(ISNUMBER(F72/F$69*100),F72/F$69*100,0)</f>
        <v>20.204723845774193</v>
      </c>
      <c r="H72" s="98">
        <f>[1]MercLab!D250</f>
        <v>0</v>
      </c>
      <c r="I72" s="103">
        <f>IF(ISNUMBER(H72/H$69*100),H72/H$69*100,0)</f>
        <v>0</v>
      </c>
      <c r="J72" s="98">
        <f>[1]MercLab!E250</f>
        <v>339375.38559035794</v>
      </c>
      <c r="K72" s="103">
        <f>IF(ISNUMBER(J72/J$69*100),J72/J$69*100,0)</f>
        <v>25.025221959994504</v>
      </c>
      <c r="L72" s="98">
        <f>[1]MercLab!F250</f>
        <v>0</v>
      </c>
      <c r="M72" s="103">
        <f>IF(ISNUMBER(L72/L$69*100),L72/L$69*100,0)</f>
        <v>0</v>
      </c>
      <c r="N72" s="98">
        <f>[1]MercLab!G250</f>
        <v>428343.65579990041</v>
      </c>
      <c r="O72" s="103">
        <f>IF(ISNUMBER(N72/N$69*100),N72/N$69*100,0)</f>
        <v>31.463581937858105</v>
      </c>
      <c r="P72" s="98">
        <f>'C03'!N72</f>
        <v>232897.07458915733</v>
      </c>
      <c r="Q72" s="103">
        <f>IF(ISNUMBER(P72/P$69*100),P72/P$69*100,0)</f>
        <v>48.182131541552053</v>
      </c>
      <c r="R72" s="98">
        <f t="shared" ref="R72:R98" si="23">B72-(D72+P72)</f>
        <v>91637.148881619214</v>
      </c>
      <c r="S72" s="103">
        <f t="shared" ref="S72:S98" si="24">IF(ISNUMBER(R72/R$8*100),R72/R$8*100,0)</f>
        <v>74.386571805823536</v>
      </c>
    </row>
    <row r="73" spans="1:19">
      <c r="A73" s="53" t="s">
        <v>133</v>
      </c>
      <c r="B73" s="98">
        <f>'C03'!B73</f>
        <v>8944.7776836899193</v>
      </c>
      <c r="C73" s="103">
        <f t="shared" ref="C73:C95" si="25">IF(ISNUMBER(B73/B$69*100),B73/B$69*100,0)</f>
        <v>0.24522115564021546</v>
      </c>
      <c r="D73" s="98">
        <f>[1]MercLab!C251</f>
        <v>8944.7776836899193</v>
      </c>
      <c r="E73" s="103">
        <f t="shared" ref="E73:E95" si="26">IF(ISNUMBER(D73/D$69*100),D73/D$69*100,0)</f>
        <v>0.29413176440232014</v>
      </c>
      <c r="F73" s="98">
        <f t="shared" si="22"/>
        <v>4096.3948026096796</v>
      </c>
      <c r="G73" s="103">
        <f t="shared" ref="G73:G95" si="27">IF(ISNUMBER(F73/F$69*100),F73/F$69*100,0)</f>
        <v>0.24387898847176961</v>
      </c>
      <c r="H73" s="98">
        <f>[1]MercLab!D251</f>
        <v>0</v>
      </c>
      <c r="I73" s="103">
        <f t="shared" ref="I73:I95" si="28">IF(ISNUMBER(H73/H$69*100),H73/H$69*100,0)</f>
        <v>0</v>
      </c>
      <c r="J73" s="98">
        <f>[1]MercLab!E251</f>
        <v>4096.3948026096796</v>
      </c>
      <c r="K73" s="103">
        <f t="shared" ref="K73:K95" si="29">IF(ISNUMBER(J73/J$69*100),J73/J$69*100,0)</f>
        <v>0.30206430260918615</v>
      </c>
      <c r="L73" s="98">
        <f>[1]MercLab!F251</f>
        <v>0</v>
      </c>
      <c r="M73" s="103">
        <f t="shared" ref="M73:M95" si="30">IF(ISNUMBER(L73/L$69*100),L73/L$69*100,0)</f>
        <v>0</v>
      </c>
      <c r="N73" s="98">
        <f>[1]MercLab!G251</f>
        <v>4848.3828810802397</v>
      </c>
      <c r="O73" s="103">
        <f t="shared" ref="O73:O95" si="31">IF(ISNUMBER(N73/N$69*100),N73/N$69*100,0)</f>
        <v>0.35613342226373212</v>
      </c>
      <c r="P73" s="98">
        <f>'C03'!N73</f>
        <v>0</v>
      </c>
      <c r="Q73" s="103">
        <f t="shared" ref="Q73:Q95" si="32">IF(ISNUMBER(P73/P$69*100),P73/P$69*100,0)</f>
        <v>0</v>
      </c>
      <c r="R73" s="98">
        <f t="shared" si="23"/>
        <v>0</v>
      </c>
      <c r="S73" s="103">
        <f t="shared" si="24"/>
        <v>0</v>
      </c>
    </row>
    <row r="74" spans="1:19">
      <c r="A74" s="53" t="s">
        <v>72</v>
      </c>
      <c r="B74" s="98">
        <f>'C03'!B74</f>
        <v>541005.32532226318</v>
      </c>
      <c r="C74" s="103">
        <f t="shared" si="25"/>
        <v>14.831665556645609</v>
      </c>
      <c r="D74" s="98">
        <f>[1]MercLab!C252</f>
        <v>478802.29123896162</v>
      </c>
      <c r="E74" s="103">
        <f t="shared" si="26"/>
        <v>15.744489992052374</v>
      </c>
      <c r="F74" s="98">
        <f t="shared" si="22"/>
        <v>277027.87787494884</v>
      </c>
      <c r="G74" s="103">
        <f t="shared" si="27"/>
        <v>16.492863088192173</v>
      </c>
      <c r="H74" s="98">
        <f>[1]MercLab!D252</f>
        <v>272.2073988834</v>
      </c>
      <c r="I74" s="103">
        <f t="shared" si="28"/>
        <v>0.12128047962561861</v>
      </c>
      <c r="J74" s="98">
        <f>[1]MercLab!E252</f>
        <v>276755.67047606542</v>
      </c>
      <c r="K74" s="103">
        <f t="shared" si="29"/>
        <v>20.407703022724487</v>
      </c>
      <c r="L74" s="98">
        <f>[1]MercLab!F252</f>
        <v>0</v>
      </c>
      <c r="M74" s="103">
        <f t="shared" si="30"/>
        <v>0</v>
      </c>
      <c r="N74" s="98">
        <f>[1]MercLab!G252</f>
        <v>201774.41336400952</v>
      </c>
      <c r="O74" s="103">
        <f t="shared" si="31"/>
        <v>14.821150498858959</v>
      </c>
      <c r="P74" s="98">
        <f>'C03'!N74</f>
        <v>57042.877138973199</v>
      </c>
      <c r="Q74" s="103">
        <f t="shared" si="32"/>
        <v>11.801124658465568</v>
      </c>
      <c r="R74" s="98">
        <f t="shared" si="23"/>
        <v>5160.156944328337</v>
      </c>
      <c r="S74" s="103">
        <f t="shared" si="24"/>
        <v>4.1887639429339734</v>
      </c>
    </row>
    <row r="75" spans="1:19" ht="22.5">
      <c r="A75" s="225" t="s">
        <v>134</v>
      </c>
      <c r="B75" s="98">
        <f>'C03'!B75</f>
        <v>12009.410777611021</v>
      </c>
      <c r="C75" s="103">
        <f t="shared" si="25"/>
        <v>0.32923809775772661</v>
      </c>
      <c r="D75" s="98">
        <f>[1]MercLab!C253</f>
        <v>11602.386660762862</v>
      </c>
      <c r="E75" s="103">
        <f t="shared" si="26"/>
        <v>0.38152211049703122</v>
      </c>
      <c r="F75" s="98">
        <f t="shared" si="22"/>
        <v>9949.7274122412618</v>
      </c>
      <c r="G75" s="103">
        <f t="shared" si="27"/>
        <v>0.59235732242443384</v>
      </c>
      <c r="H75" s="98">
        <f>[1]MercLab!D253</f>
        <v>7290.8995440594617</v>
      </c>
      <c r="I75" s="103">
        <f t="shared" si="28"/>
        <v>3.2484193935687293</v>
      </c>
      <c r="J75" s="98">
        <f>[1]MercLab!E253</f>
        <v>2658.8278681817997</v>
      </c>
      <c r="K75" s="103">
        <f t="shared" si="29"/>
        <v>0.19605946801039587</v>
      </c>
      <c r="L75" s="98">
        <f>[1]MercLab!F253</f>
        <v>0</v>
      </c>
      <c r="M75" s="103">
        <f t="shared" si="30"/>
        <v>0</v>
      </c>
      <c r="N75" s="98">
        <f>[1]MercLab!G253</f>
        <v>1652.6592485215999</v>
      </c>
      <c r="O75" s="103">
        <f t="shared" si="31"/>
        <v>0.12139453678639132</v>
      </c>
      <c r="P75" s="98">
        <f>'C03'!N75</f>
        <v>0</v>
      </c>
      <c r="Q75" s="103">
        <f t="shared" si="32"/>
        <v>0</v>
      </c>
      <c r="R75" s="98">
        <f t="shared" si="23"/>
        <v>407.02411684815888</v>
      </c>
      <c r="S75" s="103">
        <f t="shared" si="24"/>
        <v>0.33040234298145588</v>
      </c>
    </row>
    <row r="76" spans="1:19" ht="22.5">
      <c r="A76" s="226" t="s">
        <v>135</v>
      </c>
      <c r="B76" s="98">
        <f>'C03'!B76</f>
        <v>20693.595103331583</v>
      </c>
      <c r="C76" s="103">
        <f t="shared" si="25"/>
        <v>0.56731508429132105</v>
      </c>
      <c r="D76" s="98">
        <f>[1]MercLab!C254</f>
        <v>19202.617986936166</v>
      </c>
      <c r="E76" s="103">
        <f t="shared" si="26"/>
        <v>0.63144106084828899</v>
      </c>
      <c r="F76" s="98">
        <f t="shared" si="22"/>
        <v>9768.3153694580815</v>
      </c>
      <c r="G76" s="103">
        <f t="shared" si="27"/>
        <v>0.58155695097039961</v>
      </c>
      <c r="H76" s="98">
        <f>[1]MercLab!D254</f>
        <v>3174.5130516098002</v>
      </c>
      <c r="I76" s="103">
        <f t="shared" si="28"/>
        <v>1.4143864827198915</v>
      </c>
      <c r="J76" s="98">
        <f>[1]MercLab!E254</f>
        <v>6593.8023178482808</v>
      </c>
      <c r="K76" s="103">
        <f t="shared" si="29"/>
        <v>0.48622078550993075</v>
      </c>
      <c r="L76" s="98">
        <f>[1]MercLab!F254</f>
        <v>0</v>
      </c>
      <c r="M76" s="103">
        <f t="shared" si="30"/>
        <v>0</v>
      </c>
      <c r="N76" s="98">
        <f>[1]MercLab!G254</f>
        <v>9434.3026174780825</v>
      </c>
      <c r="O76" s="103">
        <f t="shared" si="31"/>
        <v>0.69298786012658353</v>
      </c>
      <c r="P76" s="98">
        <f>'C03'!N76</f>
        <v>1053.9835613666198</v>
      </c>
      <c r="Q76" s="103">
        <f t="shared" si="32"/>
        <v>0.21804986037709645</v>
      </c>
      <c r="R76" s="98">
        <f t="shared" si="23"/>
        <v>436.99355502879916</v>
      </c>
      <c r="S76" s="103">
        <f t="shared" si="24"/>
        <v>0.35473007242755988</v>
      </c>
    </row>
    <row r="77" spans="1:19">
      <c r="A77" s="53" t="s">
        <v>136</v>
      </c>
      <c r="B77" s="98">
        <f>'C03'!B77</f>
        <v>203284.56439913818</v>
      </c>
      <c r="C77" s="103">
        <f t="shared" si="25"/>
        <v>5.573048047540782</v>
      </c>
      <c r="D77" s="98">
        <f>[1]MercLab!C255</f>
        <v>196780.096991142</v>
      </c>
      <c r="E77" s="103">
        <f t="shared" si="26"/>
        <v>6.4707340052511846</v>
      </c>
      <c r="F77" s="98">
        <f t="shared" si="22"/>
        <v>156320.69501002718</v>
      </c>
      <c r="G77" s="103">
        <f t="shared" si="27"/>
        <v>9.306557305453639</v>
      </c>
      <c r="H77" s="98">
        <f>[1]MercLab!D255</f>
        <v>272.2073988834</v>
      </c>
      <c r="I77" s="103">
        <f t="shared" si="28"/>
        <v>0.12128047962561861</v>
      </c>
      <c r="J77" s="98">
        <f>[1]MercLab!E255</f>
        <v>156048.48761114379</v>
      </c>
      <c r="K77" s="103">
        <f t="shared" si="29"/>
        <v>11.506868808994957</v>
      </c>
      <c r="L77" s="98">
        <f>[1]MercLab!F255</f>
        <v>0</v>
      </c>
      <c r="M77" s="103">
        <f t="shared" si="30"/>
        <v>0</v>
      </c>
      <c r="N77" s="98">
        <f>[1]MercLab!G255</f>
        <v>40459.401981115559</v>
      </c>
      <c r="O77" s="103">
        <f t="shared" si="31"/>
        <v>2.971907467643796</v>
      </c>
      <c r="P77" s="98">
        <f>'C03'!N77</f>
        <v>5700.1764229401806</v>
      </c>
      <c r="Q77" s="103">
        <f t="shared" si="32"/>
        <v>1.1792619151814103</v>
      </c>
      <c r="R77" s="98">
        <f t="shared" si="23"/>
        <v>804.29098505599541</v>
      </c>
      <c r="S77" s="103">
        <f t="shared" si="24"/>
        <v>0.65288422700637816</v>
      </c>
    </row>
    <row r="78" spans="1:19" ht="22.5">
      <c r="A78" s="226" t="s">
        <v>137</v>
      </c>
      <c r="B78" s="98">
        <f>'C03'!B78</f>
        <v>700131.04992899974</v>
      </c>
      <c r="C78" s="103">
        <f t="shared" si="25"/>
        <v>19.194098638834141</v>
      </c>
      <c r="D78" s="98">
        <f>[1]MercLab!C256</f>
        <v>564048.76831943134</v>
      </c>
      <c r="E78" s="103">
        <f t="shared" si="26"/>
        <v>18.547655995661426</v>
      </c>
      <c r="F78" s="98">
        <f t="shared" si="22"/>
        <v>217907.85468921717</v>
      </c>
      <c r="G78" s="103">
        <f t="shared" si="27"/>
        <v>12.973150719702083</v>
      </c>
      <c r="H78" s="98">
        <f>[1]MercLab!D256</f>
        <v>916.70713415759997</v>
      </c>
      <c r="I78" s="103">
        <f t="shared" si="28"/>
        <v>0.4084337213570135</v>
      </c>
      <c r="J78" s="98">
        <f>[1]MercLab!E256</f>
        <v>216991.14755505958</v>
      </c>
      <c r="K78" s="103">
        <f t="shared" si="29"/>
        <v>16.000723274238439</v>
      </c>
      <c r="L78" s="98">
        <f>[1]MercLab!F256</f>
        <v>0</v>
      </c>
      <c r="M78" s="103">
        <f t="shared" si="30"/>
        <v>0</v>
      </c>
      <c r="N78" s="98">
        <f>[1]MercLab!G256</f>
        <v>346140.913630214</v>
      </c>
      <c r="O78" s="103">
        <f t="shared" si="31"/>
        <v>25.425456524414887</v>
      </c>
      <c r="P78" s="98">
        <f>'C03'!N78</f>
        <v>129667.59722373722</v>
      </c>
      <c r="Q78" s="103">
        <f t="shared" si="32"/>
        <v>26.825846727067308</v>
      </c>
      <c r="R78" s="98">
        <f t="shared" si="23"/>
        <v>6414.684385831235</v>
      </c>
      <c r="S78" s="103">
        <f t="shared" si="24"/>
        <v>5.2071281843868169</v>
      </c>
    </row>
    <row r="79" spans="1:19">
      <c r="A79" s="53" t="s">
        <v>138</v>
      </c>
      <c r="B79" s="98">
        <f>'C03'!B79</f>
        <v>104782.1897908901</v>
      </c>
      <c r="C79" s="103">
        <f t="shared" si="25"/>
        <v>2.8726046168689989</v>
      </c>
      <c r="D79" s="98">
        <f>[1]MercLab!C257</f>
        <v>104087.55418174287</v>
      </c>
      <c r="E79" s="103">
        <f t="shared" si="26"/>
        <v>3.4227184896526772</v>
      </c>
      <c r="F79" s="98">
        <f t="shared" si="22"/>
        <v>45131.245456025681</v>
      </c>
      <c r="G79" s="103">
        <f t="shared" si="27"/>
        <v>2.6868900632514152</v>
      </c>
      <c r="H79" s="98">
        <f>[1]MercLab!D257</f>
        <v>581.97000061189999</v>
      </c>
      <c r="I79" s="103">
        <f t="shared" si="28"/>
        <v>0.25929346921303337</v>
      </c>
      <c r="J79" s="98">
        <f>[1]MercLab!E257</f>
        <v>44549.275455413779</v>
      </c>
      <c r="K79" s="103">
        <f t="shared" si="29"/>
        <v>3.2850217009384064</v>
      </c>
      <c r="L79" s="98">
        <f>[1]MercLab!F257</f>
        <v>0</v>
      </c>
      <c r="M79" s="103">
        <f t="shared" si="30"/>
        <v>0</v>
      </c>
      <c r="N79" s="98">
        <f>[1]MercLab!G257</f>
        <v>58956.308725717216</v>
      </c>
      <c r="O79" s="103">
        <f t="shared" si="31"/>
        <v>4.3305804235181888</v>
      </c>
      <c r="P79" s="98">
        <f>'C03'!N79</f>
        <v>0</v>
      </c>
      <c r="Q79" s="103">
        <f t="shared" si="32"/>
        <v>0</v>
      </c>
      <c r="R79" s="98">
        <f t="shared" si="23"/>
        <v>694.63560914722621</v>
      </c>
      <c r="S79" s="103">
        <f t="shared" si="24"/>
        <v>0.56387133656311872</v>
      </c>
    </row>
    <row r="80" spans="1:19">
      <c r="A80" s="230" t="s">
        <v>139</v>
      </c>
      <c r="B80" s="98">
        <f>'C03'!B80</f>
        <v>164424.18009109722</v>
      </c>
      <c r="C80" s="103">
        <f t="shared" si="25"/>
        <v>4.5076902839804003</v>
      </c>
      <c r="D80" s="98">
        <f>[1]MercLab!C258</f>
        <v>127785.62457012219</v>
      </c>
      <c r="E80" s="103">
        <f t="shared" si="26"/>
        <v>4.2019838333821546</v>
      </c>
      <c r="F80" s="98">
        <f t="shared" si="22"/>
        <v>59528.565692338285</v>
      </c>
      <c r="G80" s="103">
        <f t="shared" si="27"/>
        <v>3.544034958977575</v>
      </c>
      <c r="H80" s="98">
        <f>[1]MercLab!D258</f>
        <v>0</v>
      </c>
      <c r="I80" s="103">
        <f t="shared" si="28"/>
        <v>0</v>
      </c>
      <c r="J80" s="98">
        <f>[1]MercLab!E258</f>
        <v>59528.565692338285</v>
      </c>
      <c r="K80" s="103">
        <f t="shared" si="29"/>
        <v>4.3895804842164852</v>
      </c>
      <c r="L80" s="98">
        <f>[1]MercLab!F258</f>
        <v>0</v>
      </c>
      <c r="M80" s="103">
        <f t="shared" si="30"/>
        <v>0</v>
      </c>
      <c r="N80" s="98">
        <f>[1]MercLab!G258</f>
        <v>68257.058877783871</v>
      </c>
      <c r="O80" s="103">
        <f t="shared" si="31"/>
        <v>5.0137583124182159</v>
      </c>
      <c r="P80" s="98">
        <f>'C03'!N80</f>
        <v>35222.329674917019</v>
      </c>
      <c r="Q80" s="103">
        <f t="shared" si="32"/>
        <v>7.2868537511281097</v>
      </c>
      <c r="R80" s="98">
        <f t="shared" si="23"/>
        <v>1416.2258460580197</v>
      </c>
      <c r="S80" s="103">
        <f t="shared" si="24"/>
        <v>1.1496231263933296</v>
      </c>
    </row>
    <row r="81" spans="1:19">
      <c r="A81" s="53" t="s">
        <v>140</v>
      </c>
      <c r="B81" s="98">
        <f>'C03'!B81</f>
        <v>21745.057533878637</v>
      </c>
      <c r="C81" s="103">
        <f t="shared" si="25"/>
        <v>0.59614093569299087</v>
      </c>
      <c r="D81" s="98">
        <f>[1]MercLab!C259</f>
        <v>20963.59247358804</v>
      </c>
      <c r="E81" s="103">
        <f t="shared" si="26"/>
        <v>0.68934731085725687</v>
      </c>
      <c r="F81" s="98">
        <f t="shared" si="22"/>
        <v>19896.143738694762</v>
      </c>
      <c r="G81" s="103">
        <f t="shared" si="27"/>
        <v>1.1845175192563471</v>
      </c>
      <c r="H81" s="98">
        <f>[1]MercLab!D259</f>
        <v>1970.1944251531597</v>
      </c>
      <c r="I81" s="103">
        <f t="shared" si="28"/>
        <v>0.87780907432515343</v>
      </c>
      <c r="J81" s="98">
        <f>[1]MercLab!E259</f>
        <v>17925.949313541601</v>
      </c>
      <c r="K81" s="103">
        <f t="shared" si="29"/>
        <v>1.3218426540705934</v>
      </c>
      <c r="L81" s="98">
        <f>[1]MercLab!F259</f>
        <v>0</v>
      </c>
      <c r="M81" s="103">
        <f t="shared" si="30"/>
        <v>0</v>
      </c>
      <c r="N81" s="98">
        <f>[1]MercLab!G259</f>
        <v>1067.4487348932798</v>
      </c>
      <c r="O81" s="103">
        <f t="shared" si="31"/>
        <v>7.8408446769355628E-2</v>
      </c>
      <c r="P81" s="98">
        <f>'C03'!N81</f>
        <v>0</v>
      </c>
      <c r="Q81" s="103">
        <f t="shared" si="32"/>
        <v>0</v>
      </c>
      <c r="R81" s="98">
        <f t="shared" si="23"/>
        <v>781.46506029059674</v>
      </c>
      <c r="S81" s="103">
        <f t="shared" si="24"/>
        <v>0.63435525363348189</v>
      </c>
    </row>
    <row r="82" spans="1:19">
      <c r="A82" s="230" t="s">
        <v>141</v>
      </c>
      <c r="B82" s="98">
        <f>'C03'!B82</f>
        <v>45810.362534741864</v>
      </c>
      <c r="C82" s="103">
        <f t="shared" si="25"/>
        <v>1.2558914752627468</v>
      </c>
      <c r="D82" s="98">
        <f>[1]MercLab!C260</f>
        <v>43953.539289384142</v>
      </c>
      <c r="E82" s="103">
        <f t="shared" si="26"/>
        <v>1.4453273764966417</v>
      </c>
      <c r="F82" s="98">
        <f t="shared" si="22"/>
        <v>41568.640429174979</v>
      </c>
      <c r="G82" s="103">
        <f t="shared" si="27"/>
        <v>2.4747902652243114</v>
      </c>
      <c r="H82" s="98">
        <f>[1]MercLab!D260</f>
        <v>3242.947355755</v>
      </c>
      <c r="I82" s="103">
        <f t="shared" si="28"/>
        <v>1.444877003049688</v>
      </c>
      <c r="J82" s="98">
        <f>[1]MercLab!E260</f>
        <v>38325.693073419978</v>
      </c>
      <c r="K82" s="103">
        <f t="shared" si="29"/>
        <v>2.8261005855346522</v>
      </c>
      <c r="L82" s="98">
        <f>[1]MercLab!F260</f>
        <v>0</v>
      </c>
      <c r="M82" s="103">
        <f t="shared" si="30"/>
        <v>0</v>
      </c>
      <c r="N82" s="98">
        <f>[1]MercLab!G260</f>
        <v>2384.8988602091599</v>
      </c>
      <c r="O82" s="103">
        <f t="shared" si="31"/>
        <v>0.17518051145538349</v>
      </c>
      <c r="P82" s="98">
        <f>'C03'!N82</f>
        <v>580.92320685875995</v>
      </c>
      <c r="Q82" s="103">
        <f t="shared" si="32"/>
        <v>0.12018235273150196</v>
      </c>
      <c r="R82" s="98">
        <f t="shared" si="23"/>
        <v>1275.9000384989631</v>
      </c>
      <c r="S82" s="103">
        <f t="shared" si="24"/>
        <v>1.0357134741660798</v>
      </c>
    </row>
    <row r="83" spans="1:19">
      <c r="A83" s="53" t="s">
        <v>142</v>
      </c>
      <c r="B83" s="98">
        <f>'C03'!B83</f>
        <v>5924.7061307019203</v>
      </c>
      <c r="C83" s="103">
        <f t="shared" si="25"/>
        <v>0.1624258685432253</v>
      </c>
      <c r="D83" s="98">
        <f>[1]MercLab!C261</f>
        <v>5403.7294238415197</v>
      </c>
      <c r="E83" s="103">
        <f t="shared" si="26"/>
        <v>0.17769122117874403</v>
      </c>
      <c r="F83" s="98">
        <f t="shared" si="22"/>
        <v>5031.4370874507194</v>
      </c>
      <c r="G83" s="103">
        <f t="shared" si="27"/>
        <v>0.29954675918080625</v>
      </c>
      <c r="H83" s="98">
        <f>[1]MercLab!D261</f>
        <v>0</v>
      </c>
      <c r="I83" s="103">
        <f t="shared" si="28"/>
        <v>0</v>
      </c>
      <c r="J83" s="98">
        <f>[1]MercLab!E261</f>
        <v>5031.4370874507194</v>
      </c>
      <c r="K83" s="103">
        <f t="shared" si="29"/>
        <v>0.371013441862237</v>
      </c>
      <c r="L83" s="98">
        <f>[1]MercLab!F261</f>
        <v>0</v>
      </c>
      <c r="M83" s="103">
        <f t="shared" si="30"/>
        <v>0</v>
      </c>
      <c r="N83" s="98">
        <f>[1]MercLab!G261</f>
        <v>372.29233639079996</v>
      </c>
      <c r="O83" s="103">
        <f t="shared" si="31"/>
        <v>2.7346384783017694E-2</v>
      </c>
      <c r="P83" s="98">
        <f>'C03'!N83</f>
        <v>0</v>
      </c>
      <c r="Q83" s="103">
        <f t="shared" si="32"/>
        <v>0</v>
      </c>
      <c r="R83" s="98">
        <f t="shared" si="23"/>
        <v>520.97670686040055</v>
      </c>
      <c r="S83" s="103">
        <f t="shared" si="24"/>
        <v>0.42290350242232355</v>
      </c>
    </row>
    <row r="84" spans="1:19">
      <c r="A84" s="230" t="s">
        <v>143</v>
      </c>
      <c r="B84" s="98">
        <f>'C03'!B84</f>
        <v>37689.17255599334</v>
      </c>
      <c r="C84" s="103">
        <f t="shared" si="25"/>
        <v>1.033248983499786</v>
      </c>
      <c r="D84" s="98">
        <f>[1]MercLab!C262</f>
        <v>33234.309629024501</v>
      </c>
      <c r="E84" s="103">
        <f t="shared" si="26"/>
        <v>1.0928461808170375</v>
      </c>
      <c r="F84" s="98">
        <f t="shared" si="22"/>
        <v>14376.478720650437</v>
      </c>
      <c r="G84" s="103">
        <f t="shared" si="27"/>
        <v>0.855904095460846</v>
      </c>
      <c r="H84" s="98">
        <f>[1]MercLab!D262</f>
        <v>544.41479776680001</v>
      </c>
      <c r="I84" s="103">
        <f t="shared" si="28"/>
        <v>0.24256095925123722</v>
      </c>
      <c r="J84" s="98">
        <f>[1]MercLab!E262</f>
        <v>13832.063922883637</v>
      </c>
      <c r="K84" s="103">
        <f t="shared" si="29"/>
        <v>1.0199633931401708</v>
      </c>
      <c r="L84" s="98">
        <f>[1]MercLab!F262</f>
        <v>0</v>
      </c>
      <c r="M84" s="103">
        <f t="shared" si="30"/>
        <v>0</v>
      </c>
      <c r="N84" s="98">
        <f>[1]MercLab!G262</f>
        <v>18857.830908374057</v>
      </c>
      <c r="O84" s="103">
        <f t="shared" si="31"/>
        <v>1.3851843021881363</v>
      </c>
      <c r="P84" s="98">
        <f>'C03'!N84</f>
        <v>2073.0059483712203</v>
      </c>
      <c r="Q84" s="103">
        <f t="shared" si="32"/>
        <v>0.42886689524563082</v>
      </c>
      <c r="R84" s="98">
        <f t="shared" si="23"/>
        <v>2381.8569785976215</v>
      </c>
      <c r="S84" s="103">
        <f t="shared" si="24"/>
        <v>1.933475422708101</v>
      </c>
    </row>
    <row r="85" spans="1:19">
      <c r="A85" s="230" t="s">
        <v>144</v>
      </c>
      <c r="B85" s="98">
        <f>'C03'!B85</f>
        <v>73067.084217266703</v>
      </c>
      <c r="C85" s="103">
        <f t="shared" si="25"/>
        <v>2.0031347300772357</v>
      </c>
      <c r="D85" s="98">
        <f>[1]MercLab!C263</f>
        <v>70828.392481299263</v>
      </c>
      <c r="E85" s="103">
        <f t="shared" si="26"/>
        <v>2.3290550963934695</v>
      </c>
      <c r="F85" s="98">
        <f t="shared" si="22"/>
        <v>60104.197505549397</v>
      </c>
      <c r="G85" s="103">
        <f t="shared" si="27"/>
        <v>3.5783052163874967</v>
      </c>
      <c r="H85" s="98">
        <f>[1]MercLab!D263</f>
        <v>0</v>
      </c>
      <c r="I85" s="103">
        <f t="shared" si="28"/>
        <v>0</v>
      </c>
      <c r="J85" s="98">
        <f>[1]MercLab!E263</f>
        <v>60104.197505549397</v>
      </c>
      <c r="K85" s="103">
        <f t="shared" si="29"/>
        <v>4.4320270330956371</v>
      </c>
      <c r="L85" s="98">
        <f>[1]MercLab!F263</f>
        <v>0</v>
      </c>
      <c r="M85" s="103">
        <f t="shared" si="30"/>
        <v>0</v>
      </c>
      <c r="N85" s="98">
        <f>[1]MercLab!G263</f>
        <v>10724.194975749882</v>
      </c>
      <c r="O85" s="103">
        <f t="shared" si="31"/>
        <v>0.78773569485221517</v>
      </c>
      <c r="P85" s="98">
        <f>'C03'!N85</f>
        <v>2065.0328336806397</v>
      </c>
      <c r="Q85" s="103">
        <f t="shared" si="32"/>
        <v>0.42721740410670128</v>
      </c>
      <c r="R85" s="98">
        <f t="shared" si="23"/>
        <v>173.65890228679928</v>
      </c>
      <c r="S85" s="103">
        <f t="shared" si="24"/>
        <v>0.14096783414077377</v>
      </c>
    </row>
    <row r="86" spans="1:19" ht="22.5">
      <c r="A86" s="226" t="s">
        <v>145</v>
      </c>
      <c r="B86" s="98">
        <f>'C03'!B86</f>
        <v>93573.789791797783</v>
      </c>
      <c r="C86" s="103">
        <f t="shared" si="25"/>
        <v>2.5653262363602312</v>
      </c>
      <c r="D86" s="98">
        <f>[1]MercLab!C264</f>
        <v>89545.257820128507</v>
      </c>
      <c r="E86" s="103">
        <f t="shared" si="26"/>
        <v>2.9445231181676506</v>
      </c>
      <c r="F86" s="98">
        <f t="shared" si="22"/>
        <v>89545.257820128507</v>
      </c>
      <c r="G86" s="103">
        <f t="shared" si="27"/>
        <v>5.3310796326819743</v>
      </c>
      <c r="H86" s="98">
        <f>[1]MercLab!D264</f>
        <v>89545.257820128507</v>
      </c>
      <c r="I86" s="103">
        <f t="shared" si="28"/>
        <v>39.896387317806813</v>
      </c>
      <c r="J86" s="98">
        <f>[1]MercLab!E264</f>
        <v>0</v>
      </c>
      <c r="K86" s="103">
        <f t="shared" si="29"/>
        <v>0</v>
      </c>
      <c r="L86" s="98">
        <f>[1]MercLab!F264</f>
        <v>0</v>
      </c>
      <c r="M86" s="103">
        <f t="shared" si="30"/>
        <v>0</v>
      </c>
      <c r="N86" s="98">
        <f>[1]MercLab!G264</f>
        <v>0</v>
      </c>
      <c r="O86" s="103">
        <f t="shared" si="31"/>
        <v>0</v>
      </c>
      <c r="P86" s="98">
        <f>'C03'!N86</f>
        <v>372.53252411459999</v>
      </c>
      <c r="Q86" s="103">
        <f t="shared" si="32"/>
        <v>7.7070144019884199E-2</v>
      </c>
      <c r="R86" s="98">
        <f t="shared" si="23"/>
        <v>3655.99944755467</v>
      </c>
      <c r="S86" s="103">
        <f t="shared" si="24"/>
        <v>2.9677621875698326</v>
      </c>
    </row>
    <row r="87" spans="1:19">
      <c r="A87" s="53" t="s">
        <v>146</v>
      </c>
      <c r="B87" s="98">
        <f>'C03'!B87</f>
        <v>125822.27170030572</v>
      </c>
      <c r="C87" s="103">
        <f t="shared" si="25"/>
        <v>3.4494186398714461</v>
      </c>
      <c r="D87" s="98">
        <f>[1]MercLab!C265</f>
        <v>122185.02577295229</v>
      </c>
      <c r="E87" s="103">
        <f t="shared" si="26"/>
        <v>4.0178189425179758</v>
      </c>
      <c r="F87" s="98">
        <f t="shared" si="22"/>
        <v>118772.67936640298</v>
      </c>
      <c r="G87" s="103">
        <f t="shared" si="27"/>
        <v>7.0711350584437769</v>
      </c>
      <c r="H87" s="98">
        <f>[1]MercLab!D265</f>
        <v>83115.124557663104</v>
      </c>
      <c r="I87" s="103">
        <f t="shared" si="28"/>
        <v>37.031477512535517</v>
      </c>
      <c r="J87" s="98">
        <f>[1]MercLab!E265</f>
        <v>35657.554808739878</v>
      </c>
      <c r="K87" s="103">
        <f t="shared" si="29"/>
        <v>2.6293545776371627</v>
      </c>
      <c r="L87" s="98">
        <f>[1]MercLab!F265</f>
        <v>0</v>
      </c>
      <c r="M87" s="103">
        <f t="shared" si="30"/>
        <v>0</v>
      </c>
      <c r="N87" s="98">
        <f>[1]MercLab!G265</f>
        <v>3412.3464065491798</v>
      </c>
      <c r="O87" s="103">
        <f t="shared" si="31"/>
        <v>0.25065070839515569</v>
      </c>
      <c r="P87" s="98">
        <f>'C03'!N87</f>
        <v>1824.2366403942199</v>
      </c>
      <c r="Q87" s="103">
        <f t="shared" si="32"/>
        <v>0.37740108983956011</v>
      </c>
      <c r="R87" s="98">
        <f t="shared" si="23"/>
        <v>1813.009286959219</v>
      </c>
      <c r="S87" s="103">
        <f t="shared" si="24"/>
        <v>1.4717125876890755</v>
      </c>
    </row>
    <row r="88" spans="1:19" ht="22.5">
      <c r="A88" s="226" t="s">
        <v>147</v>
      </c>
      <c r="B88" s="98">
        <f>'C03'!B88</f>
        <v>61024.30166329653</v>
      </c>
      <c r="C88" s="103">
        <f t="shared" si="25"/>
        <v>1.6729817447891593</v>
      </c>
      <c r="D88" s="98">
        <f>[1]MercLab!C266</f>
        <v>55336.31221936502</v>
      </c>
      <c r="E88" s="103">
        <f t="shared" si="26"/>
        <v>1.8196279129751631</v>
      </c>
      <c r="F88" s="98">
        <f t="shared" si="22"/>
        <v>52484.202293209783</v>
      </c>
      <c r="G88" s="103">
        <f t="shared" si="27"/>
        <v>3.1246485709486302</v>
      </c>
      <c r="H88" s="98">
        <f>[1]MercLab!D266</f>
        <v>33245.876153013167</v>
      </c>
      <c r="I88" s="103">
        <f t="shared" si="28"/>
        <v>14.812513627296706</v>
      </c>
      <c r="J88" s="98">
        <f>[1]MercLab!E266</f>
        <v>19238.326140196616</v>
      </c>
      <c r="K88" s="103">
        <f t="shared" si="29"/>
        <v>1.4186160877863709</v>
      </c>
      <c r="L88" s="98">
        <f>[1]MercLab!F266</f>
        <v>0</v>
      </c>
      <c r="M88" s="103">
        <f t="shared" si="30"/>
        <v>0</v>
      </c>
      <c r="N88" s="98">
        <f>[1]MercLab!G266</f>
        <v>2852.1099261551994</v>
      </c>
      <c r="O88" s="103">
        <f t="shared" si="31"/>
        <v>0.20949906259212395</v>
      </c>
      <c r="P88" s="98">
        <f>'C03'!N88</f>
        <v>2859.0175682606996</v>
      </c>
      <c r="Q88" s="103">
        <f t="shared" si="32"/>
        <v>0.59147827767501937</v>
      </c>
      <c r="R88" s="98">
        <f t="shared" si="23"/>
        <v>2828.9718756708098</v>
      </c>
      <c r="S88" s="103">
        <f t="shared" si="24"/>
        <v>2.296421507374637</v>
      </c>
    </row>
    <row r="89" spans="1:19" ht="22.5">
      <c r="A89" s="225" t="s">
        <v>148</v>
      </c>
      <c r="B89" s="98">
        <f>'C03'!B89</f>
        <v>21543.982836598858</v>
      </c>
      <c r="C89" s="103">
        <f t="shared" si="25"/>
        <v>0.59062847117116579</v>
      </c>
      <c r="D89" s="98">
        <f>[1]MercLab!C267</f>
        <v>19967.944892167819</v>
      </c>
      <c r="E89" s="103">
        <f t="shared" si="26"/>
        <v>0.65660736021767607</v>
      </c>
      <c r="F89" s="98">
        <f t="shared" si="22"/>
        <v>10888.536574409662</v>
      </c>
      <c r="G89" s="103">
        <f t="shared" si="27"/>
        <v>0.6482493542890867</v>
      </c>
      <c r="H89" s="98">
        <f>[1]MercLab!D267</f>
        <v>0</v>
      </c>
      <c r="I89" s="103">
        <f t="shared" si="28"/>
        <v>0</v>
      </c>
      <c r="J89" s="98">
        <f>[1]MercLab!E267</f>
        <v>10888.536574409662</v>
      </c>
      <c r="K89" s="103">
        <f t="shared" si="29"/>
        <v>0.80291045303746889</v>
      </c>
      <c r="L89" s="98">
        <f>[1]MercLab!F267</f>
        <v>0</v>
      </c>
      <c r="M89" s="103">
        <f t="shared" si="30"/>
        <v>0</v>
      </c>
      <c r="N89" s="98">
        <f>[1]MercLab!G267</f>
        <v>9079.4083177581615</v>
      </c>
      <c r="O89" s="103">
        <f t="shared" si="31"/>
        <v>0.66691943182766467</v>
      </c>
      <c r="P89" s="98">
        <f>'C03'!N89</f>
        <v>1278.08779327504</v>
      </c>
      <c r="Q89" s="103">
        <f t="shared" si="32"/>
        <v>0.2644129140989086</v>
      </c>
      <c r="R89" s="98">
        <f t="shared" si="23"/>
        <v>297.95015115599745</v>
      </c>
      <c r="S89" s="103">
        <f t="shared" si="24"/>
        <v>0.24186141301878922</v>
      </c>
    </row>
    <row r="90" spans="1:19">
      <c r="A90" s="53" t="s">
        <v>149</v>
      </c>
      <c r="B90" s="98">
        <f>'C03'!B90</f>
        <v>184416.73585388786</v>
      </c>
      <c r="C90" s="103">
        <f t="shared" si="25"/>
        <v>5.0557863688381008</v>
      </c>
      <c r="D90" s="98">
        <f>[1]MercLab!C268</f>
        <v>174199.77753167055</v>
      </c>
      <c r="E90" s="103">
        <f t="shared" si="26"/>
        <v>5.7282237452709079</v>
      </c>
      <c r="F90" s="98">
        <f t="shared" si="22"/>
        <v>31357.6721355068</v>
      </c>
      <c r="G90" s="103">
        <f t="shared" si="27"/>
        <v>1.8668799590227083</v>
      </c>
      <c r="H90" s="98">
        <f>[1]MercLab!D268</f>
        <v>272.2073988834</v>
      </c>
      <c r="I90" s="103">
        <f t="shared" si="28"/>
        <v>0.12128047962561861</v>
      </c>
      <c r="J90" s="98">
        <f>[1]MercLab!E268</f>
        <v>31085.464736623398</v>
      </c>
      <c r="K90" s="103">
        <f t="shared" si="29"/>
        <v>2.292212952952839</v>
      </c>
      <c r="L90" s="98">
        <f>[1]MercLab!F268</f>
        <v>0</v>
      </c>
      <c r="M90" s="103">
        <f t="shared" si="30"/>
        <v>0</v>
      </c>
      <c r="N90" s="98">
        <f>[1]MercLab!G268</f>
        <v>142842.10539616455</v>
      </c>
      <c r="O90" s="103">
        <f t="shared" si="31"/>
        <v>10.492333028524877</v>
      </c>
      <c r="P90" s="98">
        <f>'C03'!N90</f>
        <v>9120.1772205421621</v>
      </c>
      <c r="Q90" s="103">
        <f t="shared" si="32"/>
        <v>1.8867973300978806</v>
      </c>
      <c r="R90" s="98">
        <f t="shared" si="23"/>
        <v>1096.7811016751511</v>
      </c>
      <c r="S90" s="103">
        <f t="shared" si="24"/>
        <v>0.89031345006624873</v>
      </c>
    </row>
    <row r="91" spans="1:19" ht="33.75">
      <c r="A91" s="226" t="s">
        <v>163</v>
      </c>
      <c r="B91" s="98">
        <f>'C03'!B91</f>
        <v>125542.44118904795</v>
      </c>
      <c r="C91" s="103">
        <f t="shared" si="25"/>
        <v>3.4417470840451734</v>
      </c>
      <c r="D91" s="98">
        <f>[1]MercLab!C269</f>
        <v>122865.28401033499</v>
      </c>
      <c r="E91" s="103">
        <f t="shared" si="26"/>
        <v>4.0401879227974327</v>
      </c>
      <c r="F91" s="98">
        <f t="shared" si="22"/>
        <v>113734.84235481932</v>
      </c>
      <c r="G91" s="103">
        <f t="shared" si="27"/>
        <v>6.7712072795861458</v>
      </c>
      <c r="H91" s="98">
        <f>[1]MercLab!D269</f>
        <v>0</v>
      </c>
      <c r="I91" s="103">
        <f t="shared" si="28"/>
        <v>0</v>
      </c>
      <c r="J91" s="98">
        <f>[1]MercLab!E269</f>
        <v>14629.372056987759</v>
      </c>
      <c r="K91" s="103">
        <f t="shared" si="29"/>
        <v>1.0787561455719832</v>
      </c>
      <c r="L91" s="98">
        <f>[1]MercLab!F269</f>
        <v>99105.470297831562</v>
      </c>
      <c r="M91" s="103">
        <f t="shared" si="30"/>
        <v>100</v>
      </c>
      <c r="N91" s="98">
        <f>[1]MercLab!G269</f>
        <v>9130.4416555155221</v>
      </c>
      <c r="O91" s="103">
        <f t="shared" si="31"/>
        <v>0.67066803784143303</v>
      </c>
      <c r="P91" s="98">
        <f>'C03'!N91</f>
        <v>1611.0908587496599</v>
      </c>
      <c r="Q91" s="103">
        <f t="shared" si="32"/>
        <v>0.33330513841191067</v>
      </c>
      <c r="R91" s="98">
        <f t="shared" si="23"/>
        <v>1066.0663199632982</v>
      </c>
      <c r="S91" s="103">
        <f t="shared" si="24"/>
        <v>0.86538068706354443</v>
      </c>
    </row>
    <row r="92" spans="1:19" ht="22.5">
      <c r="A92" s="225" t="s">
        <v>150</v>
      </c>
      <c r="B92" s="98">
        <f>'C03'!B92</f>
        <v>2043.5282022087597</v>
      </c>
      <c r="C92" s="103">
        <f t="shared" si="25"/>
        <v>5.602334289903585E-2</v>
      </c>
      <c r="D92" s="98">
        <f>[1]MercLab!C270</f>
        <v>2043.5282022087597</v>
      </c>
      <c r="E92" s="103">
        <f t="shared" si="26"/>
        <v>6.7197484048995448E-2</v>
      </c>
      <c r="F92" s="98">
        <f t="shared" si="22"/>
        <v>2043.5282022087597</v>
      </c>
      <c r="G92" s="103">
        <f t="shared" si="27"/>
        <v>0.12166151332647639</v>
      </c>
      <c r="H92" s="98">
        <f>[1]MercLab!D270</f>
        <v>0</v>
      </c>
      <c r="I92" s="103">
        <f t="shared" si="28"/>
        <v>0</v>
      </c>
      <c r="J92" s="98">
        <f>[1]MercLab!E270</f>
        <v>2043.5282022087597</v>
      </c>
      <c r="K92" s="103">
        <f t="shared" si="29"/>
        <v>0.15068784895175288</v>
      </c>
      <c r="L92" s="98">
        <f>[1]MercLab!F270</f>
        <v>0</v>
      </c>
      <c r="M92" s="103">
        <f t="shared" si="30"/>
        <v>0</v>
      </c>
      <c r="N92" s="98">
        <f>[1]MercLab!G270</f>
        <v>0</v>
      </c>
      <c r="O92" s="103">
        <f t="shared" si="31"/>
        <v>0</v>
      </c>
      <c r="P92" s="98">
        <f>'C03'!N92</f>
        <v>0</v>
      </c>
      <c r="Q92" s="103">
        <f t="shared" si="32"/>
        <v>0</v>
      </c>
      <c r="R92" s="98">
        <f t="shared" si="23"/>
        <v>0</v>
      </c>
      <c r="S92" s="103">
        <f t="shared" si="24"/>
        <v>0</v>
      </c>
    </row>
    <row r="93" spans="1:19">
      <c r="A93" s="53" t="s">
        <v>151</v>
      </c>
      <c r="B93" s="98">
        <f>'C03'!B93</f>
        <v>991.45382670431991</v>
      </c>
      <c r="C93" s="103">
        <f t="shared" si="25"/>
        <v>2.7180715021197996E-2</v>
      </c>
      <c r="D93" s="98">
        <f>[1]MercLab!C271</f>
        <v>991.45382670431991</v>
      </c>
      <c r="E93" s="103">
        <f t="shared" si="26"/>
        <v>3.26020471032741E-2</v>
      </c>
      <c r="F93" s="98">
        <f t="shared" si="22"/>
        <v>447.03902893751996</v>
      </c>
      <c r="G93" s="103">
        <f t="shared" si="27"/>
        <v>2.6614482108811687E-2</v>
      </c>
      <c r="H93" s="98">
        <f>[1]MercLab!D271</f>
        <v>0</v>
      </c>
      <c r="I93" s="103">
        <f t="shared" si="28"/>
        <v>0</v>
      </c>
      <c r="J93" s="98">
        <f>[1]MercLab!E271</f>
        <v>447.03902893751996</v>
      </c>
      <c r="K93" s="103">
        <f t="shared" si="29"/>
        <v>3.2964237829096368E-2</v>
      </c>
      <c r="L93" s="98">
        <f>[1]MercLab!F271</f>
        <v>0</v>
      </c>
      <c r="M93" s="103">
        <f t="shared" si="30"/>
        <v>0</v>
      </c>
      <c r="N93" s="98">
        <f>[1]MercLab!G271</f>
        <v>544.41479776680001</v>
      </c>
      <c r="O93" s="103">
        <f t="shared" si="31"/>
        <v>3.9989478928386508E-2</v>
      </c>
      <c r="P93" s="98">
        <f>'C03'!N93</f>
        <v>0</v>
      </c>
      <c r="Q93" s="103">
        <f t="shared" si="32"/>
        <v>0</v>
      </c>
      <c r="R93" s="98">
        <f t="shared" si="23"/>
        <v>0</v>
      </c>
      <c r="S93" s="103">
        <f t="shared" si="24"/>
        <v>0</v>
      </c>
    </row>
    <row r="94" spans="1:19">
      <c r="A94" s="53" t="s">
        <v>99</v>
      </c>
      <c r="B94" s="98">
        <f>'C03'!B94</f>
        <v>0</v>
      </c>
      <c r="C94" s="103">
        <f t="shared" si="25"/>
        <v>0</v>
      </c>
      <c r="D94" s="98">
        <f>[1]MercLab!C272</f>
        <v>0</v>
      </c>
      <c r="E94" s="103">
        <f t="shared" si="26"/>
        <v>0</v>
      </c>
      <c r="F94" s="98">
        <f t="shared" si="22"/>
        <v>0</v>
      </c>
      <c r="G94" s="103">
        <f t="shared" si="27"/>
        <v>0</v>
      </c>
      <c r="H94" s="98">
        <f>[1]MercLab!D272</f>
        <v>0</v>
      </c>
      <c r="I94" s="103">
        <f t="shared" si="28"/>
        <v>0</v>
      </c>
      <c r="J94" s="98">
        <f>[1]MercLab!E272</f>
        <v>0</v>
      </c>
      <c r="K94" s="103">
        <f t="shared" si="29"/>
        <v>0</v>
      </c>
      <c r="L94" s="98">
        <f>[1]MercLab!F272</f>
        <v>0</v>
      </c>
      <c r="M94" s="103">
        <f t="shared" si="30"/>
        <v>0</v>
      </c>
      <c r="N94" s="98">
        <f>[1]MercLab!G272</f>
        <v>0</v>
      </c>
      <c r="O94" s="103">
        <f t="shared" si="31"/>
        <v>0</v>
      </c>
      <c r="P94" s="98">
        <f>'C03'!N94</f>
        <v>0</v>
      </c>
      <c r="Q94" s="103">
        <f t="shared" si="32"/>
        <v>0</v>
      </c>
      <c r="R94" s="98">
        <f t="shared" si="23"/>
        <v>0</v>
      </c>
      <c r="S94" s="103">
        <f t="shared" si="24"/>
        <v>0</v>
      </c>
    </row>
    <row r="95" spans="1:19">
      <c r="A95" s="53" t="s">
        <v>152</v>
      </c>
      <c r="B95" s="98">
        <f>'C03'!B95</f>
        <v>913.78611075035997</v>
      </c>
      <c r="C95" s="103">
        <f t="shared" si="25"/>
        <v>2.5051453933256768E-2</v>
      </c>
      <c r="D95" s="98">
        <f>[1]MercLab!C273</f>
        <v>587.13723209028001</v>
      </c>
      <c r="E95" s="103">
        <f t="shared" si="26"/>
        <v>1.9306875601380828E-2</v>
      </c>
      <c r="F95" s="98">
        <f t="shared" si="22"/>
        <v>326.64887866008002</v>
      </c>
      <c r="G95" s="103">
        <f t="shared" si="27"/>
        <v>1.9447050870757758E-2</v>
      </c>
      <c r="H95" s="98">
        <f>[1]MercLab!D273</f>
        <v>0</v>
      </c>
      <c r="I95" s="103">
        <f t="shared" si="28"/>
        <v>0</v>
      </c>
      <c r="J95" s="98">
        <f>[1]MercLab!E273</f>
        <v>326.64887866008002</v>
      </c>
      <c r="K95" s="103">
        <f t="shared" si="29"/>
        <v>2.4086781300393937E-2</v>
      </c>
      <c r="L95" s="98">
        <f>[1]MercLab!F273</f>
        <v>0</v>
      </c>
      <c r="M95" s="103">
        <f t="shared" si="30"/>
        <v>0</v>
      </c>
      <c r="N95" s="98">
        <f>[1]MercLab!G273</f>
        <v>260.48835343019999</v>
      </c>
      <c r="O95" s="103">
        <f t="shared" si="31"/>
        <v>1.9133927959557616E-2</v>
      </c>
      <c r="P95" s="98">
        <f>'C03'!N95</f>
        <v>0</v>
      </c>
      <c r="Q95" s="103">
        <f t="shared" si="32"/>
        <v>0</v>
      </c>
      <c r="R95" s="98">
        <f t="shared" si="23"/>
        <v>326.64887866007996</v>
      </c>
      <c r="S95" s="103">
        <f t="shared" si="24"/>
        <v>0.26515764146186338</v>
      </c>
    </row>
    <row r="96" spans="1:19">
      <c r="A96" s="53"/>
      <c r="B96" s="98"/>
      <c r="C96" s="103"/>
      <c r="D96" s="98"/>
      <c r="E96" s="103"/>
      <c r="F96" s="98"/>
      <c r="G96" s="103"/>
      <c r="H96" s="98"/>
      <c r="I96" s="103"/>
      <c r="J96" s="98"/>
      <c r="K96" s="103"/>
      <c r="L96" s="98"/>
      <c r="M96" s="103"/>
      <c r="N96" s="98"/>
      <c r="O96" s="103"/>
      <c r="P96" s="98"/>
      <c r="Q96" s="103"/>
      <c r="R96" s="98"/>
      <c r="S96" s="103"/>
    </row>
    <row r="97" spans="1:20">
      <c r="A97" s="52" t="s">
        <v>18</v>
      </c>
      <c r="B97" s="97"/>
      <c r="C97" s="67"/>
      <c r="D97" s="97"/>
      <c r="E97" s="102"/>
      <c r="F97" s="97"/>
      <c r="G97" s="102"/>
      <c r="H97" s="97"/>
      <c r="I97" s="102"/>
      <c r="J97" s="97"/>
      <c r="K97" s="102"/>
      <c r="L97" s="97"/>
      <c r="M97" s="102"/>
      <c r="N97" s="97"/>
      <c r="O97" s="102"/>
      <c r="P97" s="97"/>
      <c r="Q97" s="102"/>
      <c r="R97" s="97"/>
      <c r="S97" s="102"/>
    </row>
    <row r="98" spans="1:20">
      <c r="A98" s="53" t="s">
        <v>153</v>
      </c>
      <c r="B98" s="69">
        <f>'C03'!B99</f>
        <v>96154.106732414555</v>
      </c>
      <c r="C98" s="103">
        <f t="shared" ref="C98:C110" si="33">IF(ISNUMBER(B98/B$69*100),B98/B$69*100,0)</f>
        <v>2.6360656470500952</v>
      </c>
      <c r="D98" s="69">
        <f>[1]MercLab!C275</f>
        <v>90643.226390948941</v>
      </c>
      <c r="E98" s="103">
        <f t="shared" ref="E98:E110" si="34">IF(ISNUMBER(D98/D$69*100),D98/D$69*100,0)</f>
        <v>2.9806276972208088</v>
      </c>
      <c r="F98" s="69">
        <f t="shared" si="22"/>
        <v>52008.142009070973</v>
      </c>
      <c r="G98" s="103">
        <f t="shared" ref="G98:G110" si="35">IF(ISNUMBER(F98/F$69*100),F98/F$69*100,0)</f>
        <v>3.0963063075336414</v>
      </c>
      <c r="H98" s="69">
        <f>[1]MercLab!D275</f>
        <v>14790.891372353261</v>
      </c>
      <c r="I98" s="103">
        <f t="shared" ref="I98" si="36">IF(ISNUMBER(H98/H$69*100),H98/H$69*100,0)</f>
        <v>6.5899986814753024</v>
      </c>
      <c r="J98" s="69">
        <f>[1]MercLab!E275</f>
        <v>37217.250636717712</v>
      </c>
      <c r="K98" s="103">
        <f t="shared" ref="K98" si="37">IF(ISNUMBER(J98/J$69*100),J98/J$69*100,0)</f>
        <v>2.7443650820593541</v>
      </c>
      <c r="L98" s="98">
        <f>[1]MercLab!F275</f>
        <v>0</v>
      </c>
      <c r="M98" s="103">
        <f t="shared" ref="M98" si="38">IF(ISNUMBER(L98/L$69*100),L98/L$69*100,0)</f>
        <v>0</v>
      </c>
      <c r="N98" s="69">
        <f>[1]MercLab!G275</f>
        <v>38635.084381878005</v>
      </c>
      <c r="O98" s="103">
        <f t="shared" ref="O98" si="39">IF(ISNUMBER(N98/N$69*100),N98/N$69*100,0)</f>
        <v>2.8379039275257618</v>
      </c>
      <c r="P98" s="69">
        <f>'C03'!N99</f>
        <v>1786.6814375491199</v>
      </c>
      <c r="Q98" s="103">
        <f t="shared" ref="Q98" si="40">IF(ISNUMBER(P98/P$69*100),P98/P$69*100,0)</f>
        <v>0.36963160743303219</v>
      </c>
      <c r="R98" s="69">
        <f t="shared" si="23"/>
        <v>3724.198903916491</v>
      </c>
      <c r="S98" s="103">
        <f t="shared" si="24"/>
        <v>3.0231231827523692</v>
      </c>
    </row>
    <row r="99" spans="1:20">
      <c r="A99" s="53" t="s">
        <v>154</v>
      </c>
      <c r="B99" s="69">
        <f>'C03'!B100</f>
        <v>123446.06292883272</v>
      </c>
      <c r="C99" s="103">
        <f t="shared" si="33"/>
        <v>3.3842748563601437</v>
      </c>
      <c r="D99" s="69">
        <f>[1]MercLab!C276</f>
        <v>116924.87840378445</v>
      </c>
      <c r="E99" s="103">
        <f t="shared" si="34"/>
        <v>3.8448491403136451</v>
      </c>
      <c r="F99" s="69">
        <f t="shared" si="22"/>
        <v>98586.488262134662</v>
      </c>
      <c r="G99" s="103">
        <f t="shared" si="35"/>
        <v>5.8693495605053174</v>
      </c>
      <c r="H99" s="69">
        <f>[1]MercLab!D276</f>
        <v>59614.129560947222</v>
      </c>
      <c r="I99" s="103">
        <f t="shared" ref="I99:I110" si="41">IF(ISNUMBER(H99/H$69*100),H99/H$69*100,0)</f>
        <v>26.560741020534966</v>
      </c>
      <c r="J99" s="69">
        <f>[1]MercLab!E276</f>
        <v>38972.358701187433</v>
      </c>
      <c r="K99" s="103">
        <f t="shared" ref="K99:K110" si="42">IF(ISNUMBER(J99/J$69*100),J99/J$69*100,0)</f>
        <v>2.8737851011356548</v>
      </c>
      <c r="L99" s="98">
        <f>[1]MercLab!F276</f>
        <v>0</v>
      </c>
      <c r="M99" s="103">
        <f t="shared" ref="M99:M110" si="43">IF(ISNUMBER(L99/L$69*100),L99/L$69*100,0)</f>
        <v>0</v>
      </c>
      <c r="N99" s="69">
        <f>[1]MercLab!G276</f>
        <v>18338.390141649677</v>
      </c>
      <c r="O99" s="103">
        <f t="shared" ref="O99:O110" si="44">IF(ISNUMBER(N99/N$69*100),N99/N$69*100,0)</f>
        <v>1.3470292673127482</v>
      </c>
      <c r="P99" s="69">
        <f>'C03'!N100</f>
        <v>347.31780457360003</v>
      </c>
      <c r="Q99" s="103">
        <f t="shared" ref="Q99:Q110" si="45">IF(ISNUMBER(P99/P$69*100),P99/P$69*100,0)</f>
        <v>7.1853681186029597E-2</v>
      </c>
      <c r="R99" s="69">
        <f t="shared" ref="R99:R110" si="46">B99-(D99+P99)</f>
        <v>6173.8667204746744</v>
      </c>
      <c r="S99" s="103">
        <f t="shared" ref="S99:S110" si="47">IF(ISNUMBER(R99/R$8*100),R99/R$8*100,0)</f>
        <v>5.0116441391629944</v>
      </c>
    </row>
    <row r="100" spans="1:20">
      <c r="A100" s="53" t="s">
        <v>155</v>
      </c>
      <c r="B100" s="69">
        <f>'C03'!B101</f>
        <v>218637.42822780192</v>
      </c>
      <c r="C100" s="103">
        <f t="shared" si="33"/>
        <v>5.9939469388924005</v>
      </c>
      <c r="D100" s="69">
        <f>[1]MercLab!C277</f>
        <v>205229.67704007257</v>
      </c>
      <c r="E100" s="103">
        <f t="shared" si="34"/>
        <v>6.748582150407695</v>
      </c>
      <c r="F100" s="69">
        <f t="shared" si="22"/>
        <v>178329.37104123039</v>
      </c>
      <c r="G100" s="103">
        <f t="shared" si="35"/>
        <v>10.616844498639534</v>
      </c>
      <c r="H100" s="69">
        <f>[1]MercLab!D277</f>
        <v>70556.053649620982</v>
      </c>
      <c r="I100" s="103">
        <f t="shared" si="41"/>
        <v>31.43585391954144</v>
      </c>
      <c r="J100" s="69">
        <f>[1]MercLab!E277</f>
        <v>107773.31739160939</v>
      </c>
      <c r="K100" s="103">
        <f t="shared" si="42"/>
        <v>7.9471031300585508</v>
      </c>
      <c r="L100" s="98">
        <f>[1]MercLab!F277</f>
        <v>0</v>
      </c>
      <c r="M100" s="103">
        <f t="shared" si="43"/>
        <v>0</v>
      </c>
      <c r="N100" s="69">
        <f>[1]MercLab!G277</f>
        <v>26900.305998843542</v>
      </c>
      <c r="O100" s="103">
        <f t="shared" si="44"/>
        <v>1.9759367752687198</v>
      </c>
      <c r="P100" s="69">
        <f>'C03'!N101</f>
        <v>9417.5333676506416</v>
      </c>
      <c r="Q100" s="103">
        <f t="shared" si="45"/>
        <v>1.9483148610498855</v>
      </c>
      <c r="R100" s="69">
        <f t="shared" si="46"/>
        <v>3990.2178200787166</v>
      </c>
      <c r="S100" s="103">
        <f t="shared" si="47"/>
        <v>3.239064375274324</v>
      </c>
    </row>
    <row r="101" spans="1:20">
      <c r="A101" s="53" t="s">
        <v>156</v>
      </c>
      <c r="B101" s="69">
        <f>'C03'!B102</f>
        <v>112217.4091485235</v>
      </c>
      <c r="C101" s="103">
        <f t="shared" si="33"/>
        <v>3.0764412182684899</v>
      </c>
      <c r="D101" s="69">
        <f>[1]MercLab!C278</f>
        <v>108446.31857067108</v>
      </c>
      <c r="E101" s="103">
        <f t="shared" si="34"/>
        <v>3.5660480508408963</v>
      </c>
      <c r="F101" s="69">
        <f t="shared" si="22"/>
        <v>100432.04136505431</v>
      </c>
      <c r="G101" s="103">
        <f t="shared" si="35"/>
        <v>5.9792246203077175</v>
      </c>
      <c r="H101" s="69">
        <f>[1]MercLab!D278</f>
        <v>25944.207669197338</v>
      </c>
      <c r="I101" s="103">
        <f t="shared" si="41"/>
        <v>11.559296193027874</v>
      </c>
      <c r="J101" s="69">
        <f>[1]MercLab!E278</f>
        <v>74487.833695856971</v>
      </c>
      <c r="K101" s="103">
        <f t="shared" si="42"/>
        <v>5.4926628468217915</v>
      </c>
      <c r="L101" s="98">
        <f>[1]MercLab!F278</f>
        <v>0</v>
      </c>
      <c r="M101" s="103">
        <f t="shared" si="43"/>
        <v>0</v>
      </c>
      <c r="N101" s="69">
        <f>[1]MercLab!G278</f>
        <v>8014.2772056166814</v>
      </c>
      <c r="O101" s="103">
        <f t="shared" si="44"/>
        <v>0.58868122386624955</v>
      </c>
      <c r="P101" s="69">
        <f>'C03'!N102</f>
        <v>1663.87745019764</v>
      </c>
      <c r="Q101" s="103">
        <f t="shared" si="45"/>
        <v>0.34422571565515592</v>
      </c>
      <c r="R101" s="69">
        <f t="shared" si="46"/>
        <v>2107.2131276547734</v>
      </c>
      <c r="S101" s="103">
        <f t="shared" si="47"/>
        <v>1.7105329284410633</v>
      </c>
    </row>
    <row r="102" spans="1:20" ht="22.5">
      <c r="A102" s="225" t="s">
        <v>157</v>
      </c>
      <c r="B102" s="69">
        <f>'C03'!B103</f>
        <v>801258.94628543395</v>
      </c>
      <c r="C102" s="103">
        <f t="shared" si="33"/>
        <v>21.966520770376569</v>
      </c>
      <c r="D102" s="69">
        <f>[1]MercLab!C279</f>
        <v>660043.76707818231</v>
      </c>
      <c r="E102" s="103">
        <f t="shared" si="34"/>
        <v>21.704266406470687</v>
      </c>
      <c r="F102" s="69">
        <f t="shared" si="22"/>
        <v>266171.19356932701</v>
      </c>
      <c r="G102" s="103">
        <f t="shared" si="35"/>
        <v>15.846510059688764</v>
      </c>
      <c r="H102" s="69">
        <f>[1]MercLab!D279</f>
        <v>16690.790106770615</v>
      </c>
      <c r="I102" s="103">
        <f t="shared" si="41"/>
        <v>7.4364879051166595</v>
      </c>
      <c r="J102" s="69">
        <f>[1]MercLab!E279</f>
        <v>231315.44524220735</v>
      </c>
      <c r="K102" s="103">
        <f t="shared" si="42"/>
        <v>17.056983522512891</v>
      </c>
      <c r="L102" s="98">
        <f>[1]MercLab!F279</f>
        <v>18164.958220349039</v>
      </c>
      <c r="M102" s="103">
        <f t="shared" si="43"/>
        <v>18.328915816412295</v>
      </c>
      <c r="N102" s="69">
        <f>[1]MercLab!G279</f>
        <v>393872.57350885583</v>
      </c>
      <c r="O102" s="103">
        <f t="shared" si="44"/>
        <v>28.931540882818897</v>
      </c>
      <c r="P102" s="69">
        <f>'C03'!N103</f>
        <v>134916.68268482282</v>
      </c>
      <c r="Q102" s="103">
        <f t="shared" si="45"/>
        <v>27.911786198849104</v>
      </c>
      <c r="R102" s="69">
        <f t="shared" si="46"/>
        <v>6298.4965224288171</v>
      </c>
      <c r="S102" s="103">
        <f t="shared" si="47"/>
        <v>5.1128125389370185</v>
      </c>
    </row>
    <row r="103" spans="1:20" ht="22.5">
      <c r="A103" s="225" t="s">
        <v>158</v>
      </c>
      <c r="B103" s="69">
        <f>'C03'!B104</f>
        <v>636305.43807528995</v>
      </c>
      <c r="C103" s="103">
        <f t="shared" si="33"/>
        <v>17.444318951548052</v>
      </c>
      <c r="D103" s="69">
        <f>[1]MercLab!C280</f>
        <v>495326.17277758662</v>
      </c>
      <c r="E103" s="103">
        <f t="shared" si="34"/>
        <v>16.287845970657955</v>
      </c>
      <c r="F103" s="69">
        <f t="shared" si="22"/>
        <v>105714.43693128831</v>
      </c>
      <c r="G103" s="103">
        <f t="shared" si="35"/>
        <v>6.2937122001133048</v>
      </c>
      <c r="H103" s="69">
        <f>[1]MercLab!D280</f>
        <v>0</v>
      </c>
      <c r="I103" s="103">
        <f t="shared" si="41"/>
        <v>0</v>
      </c>
      <c r="J103" s="69">
        <f>[1]MercLab!E280</f>
        <v>105714.43693128831</v>
      </c>
      <c r="K103" s="103">
        <f t="shared" si="42"/>
        <v>7.7952832200229345</v>
      </c>
      <c r="L103" s="98">
        <f>[1]MercLab!F280</f>
        <v>0</v>
      </c>
      <c r="M103" s="103">
        <f t="shared" si="43"/>
        <v>0</v>
      </c>
      <c r="N103" s="69">
        <f>[1]MercLab!G280</f>
        <v>389611.73584629543</v>
      </c>
      <c r="O103" s="103">
        <f t="shared" si="44"/>
        <v>28.618565044132708</v>
      </c>
      <c r="P103" s="69">
        <f>'C03'!N104</f>
        <v>50158.738612731875</v>
      </c>
      <c r="Q103" s="103">
        <f t="shared" si="45"/>
        <v>10.376922707424539</v>
      </c>
      <c r="R103" s="69">
        <f t="shared" si="46"/>
        <v>90820.52668497141</v>
      </c>
      <c r="S103" s="103">
        <f t="shared" si="47"/>
        <v>73.723677702170832</v>
      </c>
    </row>
    <row r="104" spans="1:20" ht="22.5">
      <c r="A104" s="225" t="s">
        <v>159</v>
      </c>
      <c r="B104" s="69">
        <f>'C03'!B105</f>
        <v>564550.62232689396</v>
      </c>
      <c r="C104" s="103">
        <f t="shared" si="33"/>
        <v>15.477160072612813</v>
      </c>
      <c r="D104" s="69">
        <f>[1]MercLab!C281</f>
        <v>498304.62296326354</v>
      </c>
      <c r="E104" s="103">
        <f t="shared" si="34"/>
        <v>16.385786561165304</v>
      </c>
      <c r="F104" s="69">
        <f t="shared" si="22"/>
        <v>228305.35691934222</v>
      </c>
      <c r="G104" s="103">
        <f t="shared" si="35"/>
        <v>13.592166329452498</v>
      </c>
      <c r="H104" s="69">
        <f>[1]MercLab!D281</f>
        <v>6446.5351936188799</v>
      </c>
      <c r="I104" s="103">
        <f t="shared" si="41"/>
        <v>2.8722175936901273</v>
      </c>
      <c r="J104" s="69">
        <f>[1]MercLab!E281</f>
        <v>221858.82172572333</v>
      </c>
      <c r="K104" s="103">
        <f t="shared" si="42"/>
        <v>16.359660992534923</v>
      </c>
      <c r="L104" s="98">
        <f>[1]MercLab!F281</f>
        <v>0</v>
      </c>
      <c r="M104" s="103">
        <f t="shared" si="43"/>
        <v>0</v>
      </c>
      <c r="N104" s="69">
        <f>[1]MercLab!G281</f>
        <v>269999.26604391838</v>
      </c>
      <c r="O104" s="103">
        <f t="shared" si="44"/>
        <v>19.832543135185034</v>
      </c>
      <c r="P104" s="69">
        <f>'C03'!N105</f>
        <v>60628.869238819789</v>
      </c>
      <c r="Q104" s="103">
        <f t="shared" si="45"/>
        <v>12.543000628211299</v>
      </c>
      <c r="R104" s="69">
        <f t="shared" si="46"/>
        <v>5617.1301248106174</v>
      </c>
      <c r="S104" s="103">
        <f t="shared" si="47"/>
        <v>4.5597125016587094</v>
      </c>
    </row>
    <row r="105" spans="1:20" ht="22.5">
      <c r="A105" s="225" t="s">
        <v>160</v>
      </c>
      <c r="B105" s="69">
        <f>'C03'!B106</f>
        <v>180233.74279950093</v>
      </c>
      <c r="C105" s="103">
        <f t="shared" si="33"/>
        <v>4.9411095789719708</v>
      </c>
      <c r="D105" s="69">
        <f>[1]MercLab!C282</f>
        <v>176287.28098417455</v>
      </c>
      <c r="E105" s="103">
        <f t="shared" si="34"/>
        <v>5.7968672706209592</v>
      </c>
      <c r="F105" s="69">
        <f t="shared" si="22"/>
        <v>121775.02567043644</v>
      </c>
      <c r="G105" s="103">
        <f t="shared" si="35"/>
        <v>7.2498798364625294</v>
      </c>
      <c r="H105" s="69">
        <f>[1]MercLab!D282</f>
        <v>5976.7762118250812</v>
      </c>
      <c r="I105" s="103">
        <f t="shared" si="41"/>
        <v>2.6629191144640045</v>
      </c>
      <c r="J105" s="69">
        <f>[1]MercLab!E282</f>
        <v>115798.24945861136</v>
      </c>
      <c r="K105" s="103">
        <f t="shared" si="42"/>
        <v>8.5388540781753584</v>
      </c>
      <c r="L105" s="98">
        <f>[1]MercLab!F282</f>
        <v>0</v>
      </c>
      <c r="M105" s="103">
        <f t="shared" si="43"/>
        <v>0</v>
      </c>
      <c r="N105" s="69">
        <f>[1]MercLab!G282</f>
        <v>54512.25531373913</v>
      </c>
      <c r="O105" s="103">
        <f t="shared" si="44"/>
        <v>4.004146643606413</v>
      </c>
      <c r="P105" s="69">
        <f>'C03'!N106</f>
        <v>2283.8104703813401</v>
      </c>
      <c r="Q105" s="103">
        <f t="shared" si="45"/>
        <v>0.47247848301230028</v>
      </c>
      <c r="R105" s="69">
        <f t="shared" si="46"/>
        <v>1662.6513449450431</v>
      </c>
      <c r="S105" s="103">
        <f t="shared" si="47"/>
        <v>1.34965933759656</v>
      </c>
    </row>
    <row r="106" spans="1:20">
      <c r="A106" s="53" t="s">
        <v>161</v>
      </c>
      <c r="B106" s="69">
        <f>'C03'!B107</f>
        <v>911296.38933346921</v>
      </c>
      <c r="C106" s="103">
        <f t="shared" si="33"/>
        <v>24.983198199613948</v>
      </c>
      <c r="D106" s="69">
        <f>[1]MercLab!C283</f>
        <v>686607.82077092549</v>
      </c>
      <c r="E106" s="103">
        <f t="shared" si="34"/>
        <v>22.577774084204421</v>
      </c>
      <c r="F106" s="69">
        <f t="shared" si="22"/>
        <v>527206.74550028751</v>
      </c>
      <c r="G106" s="103">
        <f t="shared" si="35"/>
        <v>31.38726953910621</v>
      </c>
      <c r="H106" s="69">
        <f>[1]MercLab!D283</f>
        <v>23869.434784917561</v>
      </c>
      <c r="I106" s="103">
        <f t="shared" si="41"/>
        <v>10.63489277287152</v>
      </c>
      <c r="J106" s="69">
        <f>[1]MercLab!E283</f>
        <v>422396.79863788746</v>
      </c>
      <c r="K106" s="103">
        <f t="shared" si="42"/>
        <v>31.147142927635358</v>
      </c>
      <c r="L106" s="98">
        <f>[1]MercLab!F283</f>
        <v>80940.51207748249</v>
      </c>
      <c r="M106" s="103">
        <f t="shared" si="43"/>
        <v>81.671084183587666</v>
      </c>
      <c r="N106" s="69">
        <f>[1]MercLab!G283</f>
        <v>159401.07527063726</v>
      </c>
      <c r="O106" s="103">
        <f t="shared" si="44"/>
        <v>11.708656647183494</v>
      </c>
      <c r="P106" s="69">
        <f>'C03'!N107</f>
        <v>221892.42473972868</v>
      </c>
      <c r="Q106" s="103">
        <f t="shared" si="45"/>
        <v>45.905471400804302</v>
      </c>
      <c r="R106" s="69">
        <f t="shared" si="46"/>
        <v>2796.1438228150364</v>
      </c>
      <c r="S106" s="103">
        <f t="shared" si="47"/>
        <v>2.2697732938411059</v>
      </c>
    </row>
    <row r="107" spans="1:20">
      <c r="A107" s="53" t="s">
        <v>162</v>
      </c>
      <c r="B107" s="69">
        <f>'C03'!B108</f>
        <v>555.70848731776005</v>
      </c>
      <c r="C107" s="103">
        <f t="shared" si="33"/>
        <v>1.5234752866761259E-2</v>
      </c>
      <c r="D107" s="69">
        <f>[1]MercLab!C284</f>
        <v>555.70848731776005</v>
      </c>
      <c r="E107" s="103">
        <f t="shared" si="34"/>
        <v>1.8273401938894221E-2</v>
      </c>
      <c r="F107" s="69">
        <f t="shared" si="22"/>
        <v>555.70848731776005</v>
      </c>
      <c r="G107" s="103">
        <f t="shared" si="35"/>
        <v>3.3084121600265082E-2</v>
      </c>
      <c r="H107" s="69">
        <f>[1]MercLab!D284</f>
        <v>555.70848731776005</v>
      </c>
      <c r="I107" s="103">
        <f t="shared" si="41"/>
        <v>0.24759279927873765</v>
      </c>
      <c r="J107" s="69">
        <f>[1]MercLab!E284</f>
        <v>0</v>
      </c>
      <c r="K107" s="103">
        <f t="shared" si="42"/>
        <v>0</v>
      </c>
      <c r="L107" s="98">
        <f>[1]MercLab!F284</f>
        <v>0</v>
      </c>
      <c r="M107" s="103">
        <f t="shared" si="43"/>
        <v>0</v>
      </c>
      <c r="N107" s="69">
        <f>[1]MercLab!G284</f>
        <v>0</v>
      </c>
      <c r="O107" s="103">
        <f t="shared" si="44"/>
        <v>0</v>
      </c>
      <c r="P107" s="69">
        <f>'C03'!N108</f>
        <v>0</v>
      </c>
      <c r="Q107" s="103">
        <f t="shared" si="45"/>
        <v>0</v>
      </c>
      <c r="R107" s="69">
        <f t="shared" si="46"/>
        <v>0</v>
      </c>
      <c r="S107" s="103">
        <f t="shared" si="47"/>
        <v>0</v>
      </c>
    </row>
    <row r="108" spans="1:20">
      <c r="A108" s="53" t="s">
        <v>151</v>
      </c>
      <c r="B108" s="69">
        <f>'C03'!B109</f>
        <v>2720.6894063375598</v>
      </c>
      <c r="C108" s="103">
        <f t="shared" si="33"/>
        <v>7.458772302152572E-2</v>
      </c>
      <c r="D108" s="69">
        <f>[1]MercLab!C285</f>
        <v>2448.4820074541599</v>
      </c>
      <c r="E108" s="103">
        <f t="shared" si="34"/>
        <v>8.0513608993660099E-2</v>
      </c>
      <c r="F108" s="69">
        <f t="shared" si="22"/>
        <v>598.85627754348002</v>
      </c>
      <c r="G108" s="103">
        <f t="shared" si="35"/>
        <v>3.5652926596389217E-2</v>
      </c>
      <c r="H108" s="69">
        <f>[1]MercLab!D285</f>
        <v>0</v>
      </c>
      <c r="I108" s="103">
        <f t="shared" si="41"/>
        <v>0</v>
      </c>
      <c r="J108" s="69">
        <f>[1]MercLab!E285</f>
        <v>598.85627754348002</v>
      </c>
      <c r="K108" s="103">
        <f t="shared" si="42"/>
        <v>4.4159099050722211E-2</v>
      </c>
      <c r="L108" s="98">
        <f>[1]MercLab!F285</f>
        <v>0</v>
      </c>
      <c r="M108" s="103">
        <f t="shared" si="43"/>
        <v>0</v>
      </c>
      <c r="N108" s="69">
        <f>[1]MercLab!G285</f>
        <v>1849.6257299106799</v>
      </c>
      <c r="O108" s="103">
        <f t="shared" si="44"/>
        <v>0.13586252514640093</v>
      </c>
      <c r="P108" s="69">
        <f>'C03'!N109</f>
        <v>272.2073988834</v>
      </c>
      <c r="Q108" s="103">
        <f t="shared" si="45"/>
        <v>5.6314716372973764E-2</v>
      </c>
      <c r="R108" s="69">
        <f t="shared" si="46"/>
        <v>0</v>
      </c>
      <c r="S108" s="103">
        <f t="shared" si="47"/>
        <v>0</v>
      </c>
      <c r="T108" s="54"/>
    </row>
    <row r="109" spans="1:20">
      <c r="A109" s="53" t="s">
        <v>99</v>
      </c>
      <c r="B109" s="69">
        <f>'C03'!B110</f>
        <v>0</v>
      </c>
      <c r="C109" s="103">
        <f t="shared" si="33"/>
        <v>0</v>
      </c>
      <c r="D109" s="69">
        <f>[1]MercLab!C286</f>
        <v>0</v>
      </c>
      <c r="E109" s="103">
        <f t="shared" si="34"/>
        <v>0</v>
      </c>
      <c r="F109" s="69">
        <f t="shared" si="22"/>
        <v>0</v>
      </c>
      <c r="G109" s="103">
        <f t="shared" si="35"/>
        <v>0</v>
      </c>
      <c r="H109" s="69">
        <f>[1]MercLab!D286</f>
        <v>0</v>
      </c>
      <c r="I109" s="103">
        <f t="shared" si="41"/>
        <v>0</v>
      </c>
      <c r="J109" s="69">
        <f>[1]MercLab!E286</f>
        <v>0</v>
      </c>
      <c r="K109" s="103">
        <f t="shared" si="42"/>
        <v>0</v>
      </c>
      <c r="L109" s="98">
        <f>[1]MercLab!F286</f>
        <v>0</v>
      </c>
      <c r="M109" s="103">
        <f t="shared" si="43"/>
        <v>0</v>
      </c>
      <c r="N109" s="69">
        <f>[1]MercLab!G286</f>
        <v>0</v>
      </c>
      <c r="O109" s="103">
        <f t="shared" si="44"/>
        <v>0</v>
      </c>
      <c r="P109" s="69">
        <f>'C03'!N110</f>
        <v>0</v>
      </c>
      <c r="Q109" s="103">
        <f t="shared" si="45"/>
        <v>0</v>
      </c>
      <c r="R109" s="69">
        <f t="shared" si="46"/>
        <v>0</v>
      </c>
      <c r="S109" s="103">
        <f t="shared" si="47"/>
        <v>0</v>
      </c>
      <c r="T109" s="54"/>
    </row>
    <row r="110" spans="1:20">
      <c r="A110" s="53" t="s">
        <v>152</v>
      </c>
      <c r="B110" s="69">
        <f>'C03'!B111</f>
        <v>260.48835343019999</v>
      </c>
      <c r="C110" s="103">
        <f t="shared" si="33"/>
        <v>7.1412904062943391E-3</v>
      </c>
      <c r="D110" s="69">
        <f>[1]MercLab!C287</f>
        <v>260.48835343019999</v>
      </c>
      <c r="E110" s="103">
        <f t="shared" si="34"/>
        <v>8.5656571588566648E-3</v>
      </c>
      <c r="F110" s="69">
        <f t="shared" si="22"/>
        <v>0</v>
      </c>
      <c r="G110" s="103">
        <f t="shared" si="35"/>
        <v>0</v>
      </c>
      <c r="H110" s="69">
        <f>[1]MercLab!D287</f>
        <v>0</v>
      </c>
      <c r="I110" s="103">
        <f t="shared" si="41"/>
        <v>0</v>
      </c>
      <c r="J110" s="69">
        <f>[1]MercLab!E287</f>
        <v>0</v>
      </c>
      <c r="K110" s="103">
        <f t="shared" si="42"/>
        <v>0</v>
      </c>
      <c r="L110" s="98">
        <f>[1]MercLab!F287</f>
        <v>0</v>
      </c>
      <c r="M110" s="103">
        <f t="shared" si="43"/>
        <v>0</v>
      </c>
      <c r="N110" s="69">
        <f>[1]MercLab!G287</f>
        <v>260.48835343019999</v>
      </c>
      <c r="O110" s="103">
        <f t="shared" si="44"/>
        <v>1.9133927959557616E-2</v>
      </c>
      <c r="P110" s="69">
        <f>'C03'!N111</f>
        <v>0</v>
      </c>
      <c r="Q110" s="103">
        <f t="shared" si="45"/>
        <v>0</v>
      </c>
      <c r="R110" s="69">
        <f t="shared" si="46"/>
        <v>0</v>
      </c>
      <c r="S110" s="103">
        <f t="shared" si="47"/>
        <v>0</v>
      </c>
      <c r="T110" s="54"/>
    </row>
    <row r="111" spans="1:20">
      <c r="A111" s="185"/>
      <c r="B111" s="185"/>
      <c r="C111" s="185"/>
      <c r="D111" s="185"/>
      <c r="E111" s="185"/>
      <c r="F111" s="185"/>
      <c r="G111" s="185"/>
      <c r="H111" s="185"/>
      <c r="I111" s="185"/>
      <c r="J111" s="185"/>
      <c r="K111" s="185"/>
      <c r="L111" s="185"/>
      <c r="M111" s="185"/>
      <c r="N111" s="185"/>
      <c r="O111" s="185"/>
      <c r="P111" s="185"/>
      <c r="Q111" s="185"/>
      <c r="R111" s="185"/>
      <c r="S111" s="185"/>
      <c r="T111" s="54"/>
    </row>
    <row r="112" spans="1:20">
      <c r="A112" s="14" t="str">
        <f>'C01'!$A$46</f>
        <v>Fuente: Instituto Nacional de Estadística (INE). L Encuesta Permanente de Hogares de Propósitos Múltiples, Junio 2015.</v>
      </c>
      <c r="B112" s="26"/>
      <c r="C112" s="32"/>
      <c r="D112" s="26"/>
      <c r="E112" s="32"/>
      <c r="F112" s="26"/>
      <c r="G112" s="32"/>
      <c r="H112" s="26"/>
      <c r="I112" s="32"/>
      <c r="J112" s="26"/>
      <c r="K112" s="32"/>
      <c r="L112" s="26"/>
      <c r="M112" s="32"/>
      <c r="N112" s="26"/>
      <c r="O112" s="32"/>
      <c r="P112" s="26"/>
      <c r="Q112" s="32"/>
      <c r="R112" s="26"/>
      <c r="S112" s="32"/>
    </row>
    <row r="113" spans="1:18">
      <c r="A113" s="14" t="str">
        <f>'C02'!$A$46</f>
        <v>(Promedio de salarios mínimos por rama)</v>
      </c>
      <c r="B113" s="8"/>
      <c r="C113" s="45"/>
      <c r="D113" s="8"/>
    </row>
    <row r="114" spans="1:18">
      <c r="A114" s="2" t="s">
        <v>94</v>
      </c>
    </row>
    <row r="115" spans="1:18">
      <c r="A115" s="2" t="s">
        <v>95</v>
      </c>
    </row>
    <row r="116" spans="1:18">
      <c r="A116" s="193" t="s">
        <v>164</v>
      </c>
    </row>
    <row r="117" spans="1:18">
      <c r="A117" s="193" t="s">
        <v>166</v>
      </c>
    </row>
    <row r="119" spans="1:18">
      <c r="A119" s="57"/>
      <c r="B119" s="26"/>
      <c r="C119" s="32"/>
      <c r="D119" s="26"/>
      <c r="E119" s="32"/>
      <c r="F119" s="26"/>
      <c r="G119" s="32"/>
      <c r="H119" s="26"/>
      <c r="I119" s="32"/>
      <c r="J119" s="26"/>
      <c r="K119" s="32"/>
      <c r="L119" s="26"/>
      <c r="M119" s="32"/>
      <c r="N119" s="26"/>
      <c r="O119" s="32"/>
      <c r="P119" s="26"/>
      <c r="Q119" s="32"/>
      <c r="R119" s="26"/>
    </row>
    <row r="120" spans="1:18">
      <c r="A120" s="57"/>
      <c r="B120" s="26"/>
      <c r="C120" s="32"/>
      <c r="D120" s="26"/>
      <c r="E120" s="32"/>
      <c r="F120" s="26"/>
      <c r="G120" s="32"/>
      <c r="H120" s="26"/>
      <c r="I120" s="32"/>
      <c r="J120" s="26"/>
      <c r="K120" s="32"/>
      <c r="L120" s="26"/>
      <c r="M120" s="32"/>
      <c r="N120" s="26"/>
      <c r="O120" s="32"/>
      <c r="P120" s="26"/>
      <c r="Q120" s="32"/>
      <c r="R120" s="26"/>
    </row>
    <row r="121" spans="1:18">
      <c r="A121" s="57"/>
      <c r="B121" s="26"/>
      <c r="C121" s="32"/>
      <c r="D121" s="26"/>
      <c r="E121" s="32"/>
      <c r="F121" s="26"/>
      <c r="G121" s="32"/>
      <c r="H121" s="26"/>
      <c r="I121" s="32"/>
      <c r="J121" s="26"/>
      <c r="K121" s="32"/>
      <c r="L121" s="26"/>
      <c r="M121" s="32"/>
      <c r="N121" s="26"/>
      <c r="O121" s="32"/>
      <c r="P121" s="26"/>
      <c r="Q121" s="32"/>
      <c r="R121" s="26"/>
    </row>
    <row r="122" spans="1:18">
      <c r="A122" s="57"/>
      <c r="B122" s="26"/>
      <c r="C122" s="32"/>
      <c r="D122" s="26"/>
      <c r="E122" s="32"/>
      <c r="F122" s="26"/>
      <c r="G122" s="32"/>
      <c r="H122" s="26"/>
      <c r="I122" s="32"/>
      <c r="J122" s="26"/>
      <c r="K122" s="32"/>
      <c r="L122" s="26"/>
      <c r="M122" s="32"/>
      <c r="N122" s="26"/>
      <c r="O122" s="32"/>
      <c r="P122" s="26"/>
      <c r="Q122" s="32"/>
      <c r="R122" s="26"/>
    </row>
    <row r="123" spans="1:18">
      <c r="A123" s="57"/>
      <c r="B123" s="26"/>
      <c r="C123" s="32"/>
      <c r="D123" s="26"/>
      <c r="E123" s="32"/>
      <c r="F123" s="26"/>
      <c r="G123" s="32"/>
      <c r="H123" s="26"/>
      <c r="I123" s="32"/>
      <c r="J123" s="26"/>
      <c r="K123" s="32"/>
      <c r="L123" s="26"/>
      <c r="M123" s="32"/>
      <c r="N123" s="26"/>
      <c r="O123" s="32"/>
      <c r="P123" s="26"/>
      <c r="Q123" s="32"/>
      <c r="R123" s="26"/>
    </row>
    <row r="124" spans="1:18">
      <c r="A124" s="57"/>
      <c r="B124" s="57"/>
      <c r="C124" s="66"/>
      <c r="D124" s="57"/>
      <c r="E124" s="66"/>
      <c r="F124" s="57"/>
      <c r="G124" s="66"/>
      <c r="H124" s="57"/>
      <c r="I124" s="66"/>
      <c r="J124" s="57"/>
      <c r="K124" s="66"/>
      <c r="L124" s="57"/>
      <c r="M124" s="66"/>
      <c r="N124" s="57"/>
      <c r="O124" s="66"/>
      <c r="P124" s="57"/>
      <c r="Q124" s="66"/>
      <c r="R124" s="57"/>
    </row>
    <row r="125" spans="1:18">
      <c r="A125" s="57"/>
      <c r="B125" s="57"/>
      <c r="C125" s="66"/>
      <c r="D125" s="57"/>
      <c r="E125" s="66"/>
      <c r="F125" s="57"/>
      <c r="G125" s="66"/>
      <c r="H125" s="57"/>
      <c r="I125" s="66"/>
      <c r="J125" s="57"/>
      <c r="K125" s="66"/>
      <c r="L125" s="57"/>
      <c r="M125" s="66"/>
      <c r="N125" s="57"/>
      <c r="O125" s="66"/>
      <c r="P125" s="57"/>
      <c r="Q125" s="66"/>
      <c r="R125" s="57"/>
    </row>
    <row r="126" spans="1:18">
      <c r="A126" s="57"/>
      <c r="B126" s="26"/>
      <c r="C126" s="32"/>
      <c r="D126" s="26"/>
      <c r="E126" s="32"/>
      <c r="F126" s="26"/>
      <c r="G126" s="32"/>
      <c r="H126" s="26"/>
      <c r="I126" s="32"/>
      <c r="J126" s="26"/>
      <c r="K126" s="32"/>
      <c r="L126" s="26"/>
      <c r="M126" s="32"/>
      <c r="N126" s="26"/>
      <c r="O126" s="32"/>
      <c r="P126" s="26"/>
      <c r="Q126" s="32"/>
      <c r="R126" s="26"/>
    </row>
    <row r="127" spans="1:18">
      <c r="A127" s="57"/>
      <c r="B127" s="26"/>
      <c r="C127" s="32"/>
      <c r="D127" s="26"/>
      <c r="E127" s="32"/>
      <c r="F127" s="26"/>
      <c r="G127" s="32"/>
      <c r="H127" s="26"/>
      <c r="I127" s="32"/>
      <c r="J127" s="26"/>
      <c r="K127" s="32"/>
      <c r="L127" s="26"/>
      <c r="M127" s="32"/>
      <c r="N127" s="26"/>
      <c r="O127" s="32"/>
      <c r="P127" s="26"/>
      <c r="Q127" s="32"/>
      <c r="R127" s="26"/>
    </row>
    <row r="128" spans="1:18">
      <c r="A128" s="57"/>
      <c r="B128" s="26"/>
      <c r="C128" s="32"/>
      <c r="D128" s="26"/>
      <c r="E128" s="32"/>
      <c r="F128" s="26"/>
      <c r="G128" s="32"/>
      <c r="H128" s="26"/>
      <c r="I128" s="32"/>
      <c r="J128" s="26"/>
      <c r="K128" s="32"/>
      <c r="L128" s="26"/>
      <c r="M128" s="32"/>
      <c r="N128" s="26"/>
      <c r="O128" s="32"/>
      <c r="P128" s="26"/>
      <c r="Q128" s="32"/>
      <c r="R128" s="26"/>
    </row>
    <row r="129" spans="1:18">
      <c r="A129" s="57"/>
      <c r="B129" s="57"/>
      <c r="C129" s="66"/>
      <c r="D129" s="57"/>
      <c r="E129" s="66"/>
      <c r="F129" s="57"/>
      <c r="G129" s="66"/>
      <c r="H129" s="57"/>
      <c r="I129" s="66"/>
      <c r="J129" s="57"/>
      <c r="K129" s="66"/>
      <c r="L129" s="57"/>
      <c r="M129" s="66"/>
      <c r="N129" s="57"/>
      <c r="O129" s="66"/>
      <c r="P129" s="57"/>
      <c r="Q129" s="66"/>
      <c r="R129" s="57"/>
    </row>
  </sheetData>
  <mergeCells count="28">
    <mergeCell ref="A3:S3"/>
    <mergeCell ref="A63:S63"/>
    <mergeCell ref="A1:S1"/>
    <mergeCell ref="A2:S2"/>
    <mergeCell ref="A61:S61"/>
    <mergeCell ref="A62:S62"/>
    <mergeCell ref="P4:Q5"/>
    <mergeCell ref="R4:S5"/>
    <mergeCell ref="N4:O5"/>
    <mergeCell ref="A65:A67"/>
    <mergeCell ref="A4:A6"/>
    <mergeCell ref="F4:M4"/>
    <mergeCell ref="B4:C5"/>
    <mergeCell ref="D4:E5"/>
    <mergeCell ref="F5:G5"/>
    <mergeCell ref="H5:I5"/>
    <mergeCell ref="D65:E66"/>
    <mergeCell ref="J5:K5"/>
    <mergeCell ref="L5:M5"/>
    <mergeCell ref="B65:C66"/>
    <mergeCell ref="P65:Q66"/>
    <mergeCell ref="R65:S66"/>
    <mergeCell ref="F66:G66"/>
    <mergeCell ref="H66:I66"/>
    <mergeCell ref="J66:K66"/>
    <mergeCell ref="L66:M66"/>
    <mergeCell ref="F65:M65"/>
    <mergeCell ref="N65:O66"/>
  </mergeCells>
  <phoneticPr fontId="0" type="noConversion"/>
  <printOptions horizontalCentered="1"/>
  <pageMargins left="0.97870078740157473" right="0.19685039370078741" top="0.78740157480314965" bottom="0.78740157480314965" header="0" footer="0.19685039370078741"/>
  <pageSetup paperSize="9" scale="73" firstPageNumber="18" orientation="landscape" useFirstPageNumber="1" r:id="rId1"/>
  <headerFooter alignWithMargins="0">
    <oddFooter>&amp;L&amp;Z&amp;F+&amp;F+&amp;A&amp;C&amp;P&amp;R&amp;D+&amp;T</oddFooter>
  </headerFooter>
  <rowBreaks count="1" manualBreakCount="1">
    <brk id="59" max="16383" man="1"/>
  </rowBreaks>
  <ignoredErrors>
    <ignoredError sqref="D11:S15 D50:S53 D24:S47 G16:S23 D72:P72 F8:S8 H98:O98 D98:F98 O73:O81 I73:I81 E73:G81 D97:O97 D82:O96 D99:O101 D73:D81 H73:H81 J73:N81 G98 D102:S110 P98 P97 P73:P96 P99:P101" formula="1"/>
    <ignoredError sqref="D16:F23" formula="1" emptyCellReference="1"/>
    <ignoredError sqref="B16:C23" emptyCellReference="1"/>
  </ignoredErrors>
</worksheet>
</file>

<file path=xl/worksheets/sheet7.xml><?xml version="1.0" encoding="utf-8"?>
<worksheet xmlns="http://schemas.openxmlformats.org/spreadsheetml/2006/main" xmlns:r="http://schemas.openxmlformats.org/officeDocument/2006/relationships">
  <sheetPr codeName="Hoja7"/>
  <dimension ref="A1:AL113"/>
  <sheetViews>
    <sheetView topLeftCell="A67" workbookViewId="0">
      <selection activeCell="J74" sqref="J74"/>
    </sheetView>
  </sheetViews>
  <sheetFormatPr baseColWidth="10" defaultRowHeight="11.25"/>
  <cols>
    <col min="1" max="1" width="53" style="126" customWidth="1"/>
    <col min="2" max="2" width="14.1640625" style="126" customWidth="1"/>
    <col min="3" max="3" width="12.5" style="126" customWidth="1"/>
    <col min="4" max="4" width="13" style="126" customWidth="1"/>
    <col min="5" max="5" width="13.1640625" style="129" customWidth="1"/>
    <col min="6" max="6" width="16.6640625" style="129" bestFit="1" customWidth="1"/>
    <col min="7" max="7" width="12.1640625" style="129" bestFit="1" customWidth="1"/>
    <col min="8" max="8" width="12" style="129"/>
    <col min="9" max="9" width="12" style="126"/>
    <col min="10" max="10" width="45" style="126" bestFit="1" customWidth="1"/>
    <col min="11" max="11" width="11.1640625" style="126" customWidth="1"/>
    <col min="12" max="12" width="10.6640625" style="126" customWidth="1"/>
    <col min="13" max="13" width="11.83203125" style="126" customWidth="1"/>
    <col min="14" max="14" width="10.6640625" style="126" customWidth="1"/>
    <col min="15" max="15" width="11.5" style="126" bestFit="1" customWidth="1"/>
    <col min="16" max="16" width="11" style="126" customWidth="1"/>
    <col min="17" max="16384" width="12" style="126"/>
  </cols>
  <sheetData>
    <row r="1" spans="1:38">
      <c r="A1" s="281" t="s">
        <v>122</v>
      </c>
      <c r="B1" s="281"/>
      <c r="C1" s="281"/>
      <c r="D1" s="281"/>
      <c r="E1" s="281"/>
      <c r="F1" s="281"/>
      <c r="G1" s="281"/>
      <c r="H1" s="12"/>
    </row>
    <row r="2" spans="1:38">
      <c r="A2" s="281" t="s">
        <v>86</v>
      </c>
      <c r="B2" s="281"/>
      <c r="C2" s="281"/>
      <c r="D2" s="281"/>
      <c r="E2" s="281"/>
      <c r="F2" s="281"/>
      <c r="G2" s="281"/>
      <c r="H2" s="12"/>
    </row>
    <row r="3" spans="1:38" ht="12.75">
      <c r="A3" s="281" t="s">
        <v>90</v>
      </c>
      <c r="B3" s="281"/>
      <c r="C3" s="281"/>
      <c r="D3" s="281"/>
      <c r="E3" s="281"/>
      <c r="F3" s="281"/>
      <c r="G3" s="281"/>
      <c r="H3" s="13"/>
    </row>
    <row r="4" spans="1:38" ht="11.25" customHeight="1">
      <c r="A4" s="279" t="s">
        <v>38</v>
      </c>
      <c r="B4" s="280" t="s">
        <v>32</v>
      </c>
      <c r="C4" s="280"/>
      <c r="D4" s="280"/>
      <c r="E4" s="280"/>
      <c r="F4" s="280"/>
      <c r="G4" s="280"/>
      <c r="H4" s="6"/>
    </row>
    <row r="5" spans="1:38" ht="12" customHeight="1">
      <c r="A5" s="277"/>
      <c r="B5" s="277" t="s">
        <v>32</v>
      </c>
      <c r="C5" s="280" t="s">
        <v>8</v>
      </c>
      <c r="D5" s="280"/>
      <c r="E5" s="280"/>
      <c r="F5" s="280"/>
      <c r="G5" s="277" t="s">
        <v>1</v>
      </c>
      <c r="H5" s="7"/>
    </row>
    <row r="6" spans="1:38">
      <c r="A6" s="277"/>
      <c r="B6" s="283"/>
      <c r="C6" s="7" t="s">
        <v>11</v>
      </c>
      <c r="D6" s="7" t="s">
        <v>117</v>
      </c>
      <c r="E6" s="7" t="s">
        <v>12</v>
      </c>
      <c r="F6" s="7" t="s">
        <v>118</v>
      </c>
      <c r="G6" s="277"/>
      <c r="H6" s="7"/>
    </row>
    <row r="7" spans="1:38">
      <c r="A7" s="127"/>
      <c r="B7" s="127"/>
      <c r="C7" s="127"/>
      <c r="D7" s="127"/>
      <c r="E7" s="127"/>
      <c r="F7" s="127"/>
      <c r="G7" s="127"/>
      <c r="H7" s="128"/>
    </row>
    <row r="8" spans="1:38" s="50" customFormat="1" ht="12" customHeight="1">
      <c r="A8" s="49" t="s">
        <v>76</v>
      </c>
      <c r="B8" s="89">
        <f>[4]Sheet1!C7</f>
        <v>5215.4132810014135</v>
      </c>
      <c r="C8" s="89">
        <f>[4]Sheet1!E7</f>
        <v>6402.9638113570645</v>
      </c>
      <c r="D8" s="89">
        <f>[4]Sheet1!G7</f>
        <v>11928.202511773947</v>
      </c>
      <c r="E8" s="89">
        <f>[4]Sheet1!I7</f>
        <v>5827.3355450236832</v>
      </c>
      <c r="F8" s="89">
        <f>[4]Sheet1!K7</f>
        <v>3176.8520710059192</v>
      </c>
      <c r="G8" s="89">
        <f>[4]Sheet1!M7</f>
        <v>3757.633270321367</v>
      </c>
      <c r="H8" s="22"/>
      <c r="I8" s="27"/>
      <c r="J8" s="22"/>
      <c r="K8" s="27"/>
      <c r="L8" s="22"/>
      <c r="M8" s="27"/>
      <c r="N8" s="22"/>
      <c r="O8" s="27"/>
      <c r="P8" s="22"/>
      <c r="Q8" s="27"/>
      <c r="R8" s="22"/>
      <c r="S8" s="27"/>
    </row>
    <row r="9" spans="1:38" s="23" customFormat="1" ht="11.25" customHeight="1">
      <c r="A9" s="51"/>
      <c r="H9" s="22"/>
      <c r="I9" s="27"/>
      <c r="J9" s="22"/>
      <c r="K9" s="27"/>
      <c r="L9" s="22"/>
      <c r="M9" s="27"/>
      <c r="N9" s="22"/>
      <c r="O9" s="27"/>
      <c r="P9" s="22"/>
      <c r="Q9" s="27"/>
      <c r="R9" s="22"/>
      <c r="S9" s="27"/>
      <c r="V9" s="44"/>
      <c r="X9" s="44"/>
      <c r="Z9" s="44"/>
      <c r="AB9" s="44"/>
      <c r="AD9" s="44"/>
      <c r="AF9" s="44"/>
      <c r="AH9" s="44"/>
      <c r="AJ9" s="44"/>
      <c r="AL9" s="44"/>
    </row>
    <row r="10" spans="1:38" s="23" customFormat="1" ht="12.75" customHeight="1">
      <c r="A10" s="52" t="s">
        <v>42</v>
      </c>
      <c r="B10" s="97"/>
      <c r="C10" s="97"/>
      <c r="D10" s="97"/>
      <c r="E10" s="97"/>
      <c r="F10" s="97"/>
      <c r="G10" s="97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V10" s="44"/>
      <c r="X10" s="44"/>
      <c r="Z10" s="44"/>
      <c r="AB10" s="44"/>
      <c r="AD10" s="44"/>
      <c r="AF10" s="44"/>
      <c r="AH10" s="44"/>
      <c r="AJ10" s="44"/>
      <c r="AL10" s="44"/>
    </row>
    <row r="11" spans="1:38" s="23" customFormat="1">
      <c r="A11" s="53" t="s">
        <v>73</v>
      </c>
      <c r="B11" s="208">
        <f>[4]Sheet1!C8</f>
        <v>6781.0625612865351</v>
      </c>
      <c r="C11" s="208">
        <f>[4]Sheet1!E8</f>
        <v>7847.0196016439977</v>
      </c>
      <c r="D11" s="208">
        <f>[4]Sheet1!G8</f>
        <v>12628.42800788955</v>
      </c>
      <c r="E11" s="208">
        <f>[4]Sheet1!I8</f>
        <v>7237.3076923076851</v>
      </c>
      <c r="F11" s="208">
        <f>[4]Sheet1!K8</f>
        <v>3660.5111111111123</v>
      </c>
      <c r="G11" s="208">
        <f>[4]Sheet1!M8</f>
        <v>5039.5222107438076</v>
      </c>
      <c r="H11" s="54"/>
      <c r="I11" s="55"/>
      <c r="J11" s="54"/>
      <c r="K11" s="55"/>
      <c r="L11" s="54"/>
      <c r="M11" s="55"/>
      <c r="N11" s="54"/>
      <c r="O11" s="55"/>
      <c r="P11" s="54"/>
      <c r="Q11" s="55"/>
      <c r="R11" s="54"/>
      <c r="S11" s="55"/>
      <c r="V11" s="44"/>
      <c r="X11" s="44"/>
      <c r="Z11" s="44"/>
      <c r="AB11" s="44"/>
      <c r="AD11" s="44"/>
      <c r="AF11" s="44"/>
      <c r="AH11" s="44"/>
      <c r="AJ11" s="44"/>
      <c r="AL11" s="44"/>
    </row>
    <row r="12" spans="1:38" s="23" customFormat="1">
      <c r="A12" s="56" t="s">
        <v>68</v>
      </c>
      <c r="B12" s="208">
        <f>[4]Sheet1!C10</f>
        <v>7808.6416115454167</v>
      </c>
      <c r="C12" s="208">
        <f>[4]Sheet1!E10</f>
        <v>9374.1853211009184</v>
      </c>
      <c r="D12" s="208">
        <f>[4]Sheet1!G10</f>
        <v>14517.413636363641</v>
      </c>
      <c r="E12" s="208">
        <f>[4]Sheet1!I10</f>
        <v>8480.6738578680106</v>
      </c>
      <c r="F12" s="208">
        <f>[4]Sheet1!K10</f>
        <v>4161.7073170731692</v>
      </c>
      <c r="G12" s="208">
        <f>[4]Sheet1!M10</f>
        <v>4830.5567190226939</v>
      </c>
      <c r="H12" s="26"/>
      <c r="I12" s="55"/>
      <c r="J12" s="26"/>
      <c r="K12" s="55"/>
      <c r="L12" s="26"/>
      <c r="M12" s="55"/>
      <c r="N12" s="26"/>
      <c r="O12" s="55"/>
      <c r="P12" s="54"/>
      <c r="Q12" s="55"/>
      <c r="R12" s="54"/>
      <c r="S12" s="55"/>
      <c r="V12" s="44"/>
      <c r="X12" s="44"/>
      <c r="Z12" s="44"/>
      <c r="AB12" s="44"/>
      <c r="AD12" s="44"/>
      <c r="AF12" s="44"/>
      <c r="AH12" s="44"/>
      <c r="AJ12" s="44"/>
      <c r="AL12" s="44"/>
    </row>
    <row r="13" spans="1:38" s="23" customFormat="1">
      <c r="A13" s="56" t="s">
        <v>69</v>
      </c>
      <c r="B13" s="208">
        <f>[4]Sheet1!C11</f>
        <v>7945.4738675958215</v>
      </c>
      <c r="C13" s="208">
        <f>[4]Sheet1!E11</f>
        <v>8320.8763586956647</v>
      </c>
      <c r="D13" s="208">
        <f>[4]Sheet1!G11</f>
        <v>13465.278688524588</v>
      </c>
      <c r="E13" s="208">
        <f>[4]Sheet1!I11</f>
        <v>8099.9968000000044</v>
      </c>
      <c r="F13" s="208">
        <f>[4]Sheet1!K11</f>
        <v>4805.7</v>
      </c>
      <c r="G13" s="208">
        <f>[4]Sheet1!M11</f>
        <v>7274.8519417475709</v>
      </c>
      <c r="H13" s="26"/>
      <c r="I13" s="55"/>
      <c r="J13" s="26"/>
      <c r="K13" s="55"/>
      <c r="L13" s="26"/>
      <c r="M13" s="55"/>
      <c r="N13" s="26"/>
      <c r="O13" s="55"/>
      <c r="P13" s="54"/>
      <c r="Q13" s="55"/>
      <c r="R13" s="54"/>
      <c r="S13" s="55"/>
      <c r="V13" s="44"/>
      <c r="X13" s="44"/>
      <c r="Z13" s="44"/>
      <c r="AB13" s="44"/>
      <c r="AD13" s="44"/>
      <c r="AF13" s="44"/>
      <c r="AH13" s="44"/>
      <c r="AJ13" s="44"/>
      <c r="AL13" s="44"/>
    </row>
    <row r="14" spans="1:38" s="23" customFormat="1">
      <c r="A14" s="56" t="s">
        <v>97</v>
      </c>
      <c r="B14" s="208">
        <f>[4]Sheet1!C12</f>
        <v>5449.9401223776231</v>
      </c>
      <c r="C14" s="208">
        <f>[4]Sheet1!E12</f>
        <v>6341.1338818249778</v>
      </c>
      <c r="D14" s="208">
        <f>[4]Sheet1!G12</f>
        <v>10563.716814159292</v>
      </c>
      <c r="E14" s="208">
        <f>[4]Sheet1!I12</f>
        <v>5745.2121807465583</v>
      </c>
      <c r="F14" s="208">
        <f>[4]Sheet1!K12</f>
        <v>2602.9032258064512</v>
      </c>
      <c r="G14" s="208">
        <f>[4]Sheet1!M12</f>
        <v>4197.021030494212</v>
      </c>
      <c r="H14" s="26"/>
      <c r="I14" s="55"/>
      <c r="J14" s="26"/>
      <c r="K14" s="55"/>
      <c r="L14" s="26"/>
      <c r="M14" s="55"/>
      <c r="N14" s="26"/>
      <c r="O14" s="55"/>
      <c r="P14" s="54"/>
      <c r="Q14" s="55"/>
      <c r="R14" s="54"/>
      <c r="S14" s="55"/>
      <c r="V14" s="44"/>
      <c r="X14" s="44"/>
      <c r="Z14" s="44"/>
      <c r="AB14" s="44"/>
      <c r="AD14" s="44"/>
      <c r="AF14" s="44"/>
      <c r="AH14" s="44"/>
      <c r="AJ14" s="44"/>
      <c r="AL14" s="44"/>
    </row>
    <row r="15" spans="1:38" s="23" customFormat="1">
      <c r="A15" s="53" t="s">
        <v>70</v>
      </c>
      <c r="B15" s="208">
        <f>[4]Sheet1!C13</f>
        <v>3370.855591497238</v>
      </c>
      <c r="C15" s="208">
        <f>[4]Sheet1!E13</f>
        <v>4155.1545275590497</v>
      </c>
      <c r="D15" s="208">
        <f>[4]Sheet1!G13</f>
        <v>9197.3230769230759</v>
      </c>
      <c r="E15" s="208">
        <f>[4]Sheet1!I13</f>
        <v>3911.3812185578499</v>
      </c>
      <c r="F15" s="208">
        <f>[4]Sheet1!K13</f>
        <v>2213.8141592920365</v>
      </c>
      <c r="G15" s="208">
        <f>[4]Sheet1!M13</f>
        <v>2676.7373693379764</v>
      </c>
      <c r="H15" s="26"/>
      <c r="I15" s="55"/>
      <c r="J15" s="26"/>
      <c r="K15" s="55"/>
      <c r="L15" s="26"/>
      <c r="M15" s="55"/>
      <c r="N15" s="26"/>
      <c r="O15" s="55"/>
      <c r="P15" s="54"/>
      <c r="Q15" s="55"/>
      <c r="R15" s="54"/>
      <c r="S15" s="55"/>
      <c r="V15" s="44"/>
      <c r="X15" s="44"/>
      <c r="Z15" s="44"/>
      <c r="AB15" s="44"/>
      <c r="AD15" s="44"/>
      <c r="AF15" s="44"/>
      <c r="AH15" s="44"/>
      <c r="AJ15" s="44"/>
      <c r="AL15" s="44"/>
    </row>
    <row r="16" spans="1:38" s="23" customFormat="1">
      <c r="A16" s="54"/>
      <c r="B16" s="99"/>
      <c r="C16" s="99"/>
      <c r="D16" s="99"/>
      <c r="E16" s="99"/>
      <c r="F16" s="99"/>
      <c r="G16" s="99"/>
      <c r="H16" s="26"/>
      <c r="I16" s="55"/>
      <c r="J16" s="26"/>
      <c r="K16" s="55"/>
      <c r="L16" s="26"/>
      <c r="M16" s="55"/>
      <c r="N16" s="26"/>
      <c r="O16" s="55"/>
      <c r="P16" s="26"/>
      <c r="Q16" s="55"/>
      <c r="R16" s="26"/>
      <c r="S16" s="55"/>
      <c r="V16" s="44"/>
      <c r="X16" s="44"/>
      <c r="Z16" s="44"/>
      <c r="AB16" s="44"/>
      <c r="AD16" s="44"/>
      <c r="AF16" s="44"/>
      <c r="AH16" s="44"/>
      <c r="AJ16" s="44"/>
      <c r="AL16" s="44"/>
    </row>
    <row r="17" spans="1:38" s="23" customFormat="1">
      <c r="A17" s="52" t="s">
        <v>41</v>
      </c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V17" s="44"/>
      <c r="X17" s="44"/>
      <c r="Z17" s="44"/>
      <c r="AB17" s="44"/>
      <c r="AD17" s="44"/>
      <c r="AF17" s="44"/>
      <c r="AH17" s="44"/>
      <c r="AJ17" s="44"/>
      <c r="AL17" s="44"/>
    </row>
    <row r="18" spans="1:38" s="23" customFormat="1">
      <c r="A18" s="53" t="s">
        <v>44</v>
      </c>
      <c r="B18" s="208">
        <f>[4]Sheet1!C15</f>
        <v>2294.7922755741151</v>
      </c>
      <c r="C18" s="208">
        <f>[4]Sheet1!E15</f>
        <v>2973.478260869565</v>
      </c>
      <c r="D18" s="208">
        <f>[4]Sheet1!G15</f>
        <v>4042.0000000000005</v>
      </c>
      <c r="E18" s="208">
        <f>[4]Sheet1!I15</f>
        <v>2914.389261744966</v>
      </c>
      <c r="F18" s="208">
        <f>[4]Sheet1!K15</f>
        <v>3082.8235294117644</v>
      </c>
      <c r="G18" s="208">
        <f>[4]Sheet1!M15</f>
        <v>1912.8238172920076</v>
      </c>
      <c r="H18" s="54"/>
      <c r="I18" s="55"/>
      <c r="J18" s="54"/>
      <c r="K18" s="55"/>
      <c r="L18" s="54"/>
      <c r="M18" s="55"/>
      <c r="N18" s="54"/>
      <c r="O18" s="55"/>
      <c r="P18" s="54"/>
      <c r="Q18" s="55"/>
      <c r="R18" s="54"/>
      <c r="S18" s="55"/>
      <c r="V18" s="44"/>
      <c r="X18" s="44"/>
      <c r="Z18" s="44"/>
      <c r="AB18" s="44"/>
      <c r="AD18" s="44"/>
      <c r="AF18" s="44"/>
      <c r="AH18" s="44"/>
      <c r="AJ18" s="44"/>
      <c r="AL18" s="44"/>
    </row>
    <row r="19" spans="1:38" s="23" customFormat="1">
      <c r="A19" s="53" t="s">
        <v>45</v>
      </c>
      <c r="B19" s="208">
        <f>[4]Sheet1!C16</f>
        <v>3695.3567227742892</v>
      </c>
      <c r="C19" s="208">
        <f>[4]Sheet1!E16</f>
        <v>4292.2873612297153</v>
      </c>
      <c r="D19" s="208">
        <f>[4]Sheet1!G16</f>
        <v>7067.8737864077666</v>
      </c>
      <c r="E19" s="208">
        <f>[4]Sheet1!I16</f>
        <v>4288.5743842364536</v>
      </c>
      <c r="F19" s="208">
        <f>[4]Sheet1!K16</f>
        <v>2960.4784688995233</v>
      </c>
      <c r="G19" s="208">
        <f>[4]Sheet1!M16</f>
        <v>3155.3754345307098</v>
      </c>
      <c r="H19" s="54"/>
      <c r="I19" s="55"/>
      <c r="J19" s="54"/>
      <c r="K19" s="55"/>
      <c r="L19" s="54"/>
      <c r="M19" s="55"/>
      <c r="N19" s="54"/>
      <c r="O19" s="55"/>
      <c r="P19" s="54"/>
      <c r="Q19" s="55"/>
      <c r="R19" s="54"/>
      <c r="S19" s="55"/>
      <c r="V19" s="44"/>
      <c r="X19" s="44"/>
      <c r="Z19" s="44"/>
      <c r="AB19" s="44"/>
      <c r="AD19" s="44"/>
      <c r="AF19" s="44"/>
      <c r="AH19" s="44"/>
      <c r="AJ19" s="44"/>
      <c r="AL19" s="44"/>
    </row>
    <row r="20" spans="1:38" s="23" customFormat="1">
      <c r="A20" s="53" t="s">
        <v>46</v>
      </c>
      <c r="B20" s="208">
        <f>[4]Sheet1!C17</f>
        <v>6237.4194800155201</v>
      </c>
      <c r="C20" s="208">
        <f>[4]Sheet1!E17</f>
        <v>6849.6421173762947</v>
      </c>
      <c r="D20" s="208">
        <f>[4]Sheet1!G17</f>
        <v>10216.140495867763</v>
      </c>
      <c r="E20" s="208">
        <f>[4]Sheet1!I17</f>
        <v>6468.9950389794421</v>
      </c>
      <c r="F20" s="208">
        <f>[4]Sheet1!K17</f>
        <v>3583.764705882355</v>
      </c>
      <c r="G20" s="208">
        <f>[4]Sheet1!M17</f>
        <v>4969.1918951132366</v>
      </c>
      <c r="H20" s="54"/>
      <c r="I20" s="55"/>
      <c r="J20" s="54"/>
      <c r="K20" s="55"/>
      <c r="L20" s="54"/>
      <c r="M20" s="55"/>
      <c r="N20" s="54"/>
      <c r="O20" s="55"/>
      <c r="P20" s="54"/>
      <c r="Q20" s="55"/>
      <c r="R20" s="54"/>
      <c r="S20" s="55"/>
      <c r="V20" s="44"/>
      <c r="X20" s="44"/>
      <c r="Z20" s="44"/>
      <c r="AB20" s="44"/>
      <c r="AD20" s="44"/>
      <c r="AF20" s="44"/>
      <c r="AH20" s="44"/>
      <c r="AJ20" s="44"/>
      <c r="AL20" s="44"/>
    </row>
    <row r="21" spans="1:38" s="23" customFormat="1">
      <c r="A21" s="53" t="s">
        <v>47</v>
      </c>
      <c r="B21" s="208">
        <f>[4]Sheet1!C18</f>
        <v>13440.340909090917</v>
      </c>
      <c r="C21" s="208">
        <f>[4]Sheet1!E18</f>
        <v>13544.634538152601</v>
      </c>
      <c r="D21" s="208">
        <f>[4]Sheet1!G18</f>
        <v>15622.462093862823</v>
      </c>
      <c r="E21" s="208">
        <f>[4]Sheet1!I18</f>
        <v>12460.216450216447</v>
      </c>
      <c r="F21" s="208">
        <f>[4]Sheet1!K18</f>
        <v>4225</v>
      </c>
      <c r="G21" s="208">
        <f>[4]Sheet1!M18</f>
        <v>13000.186440677966</v>
      </c>
      <c r="H21" s="54"/>
      <c r="I21" s="55"/>
      <c r="J21" s="54"/>
      <c r="K21" s="55"/>
      <c r="L21" s="54"/>
      <c r="M21" s="55"/>
      <c r="N21" s="54"/>
      <c r="O21" s="55"/>
      <c r="P21" s="54"/>
      <c r="Q21" s="55"/>
      <c r="R21" s="54"/>
      <c r="S21" s="55"/>
      <c r="V21" s="44"/>
      <c r="X21" s="44"/>
      <c r="Z21" s="44"/>
      <c r="AB21" s="44"/>
      <c r="AD21" s="44"/>
      <c r="AF21" s="44"/>
      <c r="AH21" s="44"/>
      <c r="AJ21" s="44"/>
      <c r="AL21" s="44"/>
    </row>
    <row r="22" spans="1:38" s="23" customFormat="1">
      <c r="A22" s="53" t="s">
        <v>63</v>
      </c>
      <c r="B22" s="208">
        <f>[4]Sheet1!C19</f>
        <v>6831.9189189189192</v>
      </c>
      <c r="C22" s="208">
        <f>[4]Sheet1!E19</f>
        <v>7064.7826086956529</v>
      </c>
      <c r="D22" s="208">
        <f>[4]Sheet1!G19</f>
        <v>9000</v>
      </c>
      <c r="E22" s="208">
        <f>[4]Sheet1!I19</f>
        <v>6983.684210526314</v>
      </c>
      <c r="F22" s="208">
        <f>[4]Sheet1!K19</f>
        <v>5900</v>
      </c>
      <c r="G22" s="208">
        <f>[4]Sheet1!M19</f>
        <v>6449.3571428571431</v>
      </c>
      <c r="H22" s="54"/>
      <c r="I22" s="55"/>
      <c r="J22" s="54"/>
      <c r="K22" s="55"/>
      <c r="L22" s="54"/>
      <c r="M22" s="55"/>
      <c r="N22" s="54"/>
      <c r="O22" s="55"/>
      <c r="P22" s="54"/>
      <c r="Q22" s="55"/>
      <c r="R22" s="54"/>
      <c r="S22" s="55"/>
      <c r="V22" s="44"/>
      <c r="X22" s="44"/>
      <c r="Z22" s="44"/>
      <c r="AB22" s="44"/>
      <c r="AD22" s="44"/>
      <c r="AF22" s="44"/>
      <c r="AH22" s="44"/>
      <c r="AJ22" s="44"/>
      <c r="AL22" s="44"/>
    </row>
    <row r="23" spans="1:38" s="23" customFormat="1">
      <c r="I23" s="44"/>
      <c r="K23" s="44"/>
      <c r="M23" s="44"/>
      <c r="O23" s="44"/>
      <c r="Q23" s="44"/>
      <c r="S23" s="44"/>
      <c r="V23" s="44"/>
      <c r="X23" s="44"/>
      <c r="Z23" s="44"/>
      <c r="AB23" s="44"/>
      <c r="AD23" s="44"/>
      <c r="AF23" s="44"/>
      <c r="AH23" s="44"/>
      <c r="AJ23" s="44"/>
      <c r="AL23" s="44"/>
    </row>
    <row r="24" spans="1:38" s="23" customFormat="1" ht="11.25" customHeight="1">
      <c r="A24" s="52" t="s">
        <v>19</v>
      </c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V24" s="44"/>
      <c r="X24" s="44"/>
      <c r="Z24" s="44"/>
      <c r="AB24" s="44"/>
      <c r="AD24" s="44"/>
      <c r="AF24" s="44"/>
      <c r="AH24" s="44"/>
      <c r="AJ24" s="44"/>
      <c r="AL24" s="44"/>
    </row>
    <row r="25" spans="1:38" s="23" customFormat="1">
      <c r="A25" s="53" t="s">
        <v>48</v>
      </c>
      <c r="B25" s="208">
        <f>[4]Sheet1!C20</f>
        <v>557.66666666666674</v>
      </c>
      <c r="C25" s="208">
        <f>[4]Sheet1!E20</f>
        <v>1085</v>
      </c>
      <c r="D25" s="208">
        <f>[4]Sheet1!G20</f>
        <v>0</v>
      </c>
      <c r="E25" s="208">
        <f>[4]Sheet1!I20</f>
        <v>1085</v>
      </c>
      <c r="F25" s="208">
        <f>[4]Sheet1!K20</f>
        <v>0</v>
      </c>
      <c r="G25" s="208">
        <f>[4]Sheet1!M20</f>
        <v>365.90909090909093</v>
      </c>
      <c r="H25" s="54"/>
      <c r="I25" s="55"/>
      <c r="J25" s="54"/>
      <c r="K25" s="55"/>
      <c r="L25" s="54"/>
      <c r="M25" s="55"/>
      <c r="N25" s="54"/>
      <c r="O25" s="55"/>
      <c r="P25" s="54"/>
      <c r="Q25" s="55"/>
      <c r="R25" s="54"/>
      <c r="S25" s="55"/>
      <c r="V25" s="44"/>
      <c r="X25" s="44"/>
      <c r="Z25" s="44"/>
      <c r="AB25" s="44"/>
      <c r="AD25" s="44"/>
      <c r="AF25" s="44"/>
      <c r="AH25" s="44"/>
      <c r="AJ25" s="44"/>
      <c r="AL25" s="44"/>
    </row>
    <row r="26" spans="1:38" s="23" customFormat="1">
      <c r="A26" s="53" t="s">
        <v>49</v>
      </c>
      <c r="B26" s="208">
        <f>[4]Sheet1!C21</f>
        <v>1400.8173913043477</v>
      </c>
      <c r="C26" s="208">
        <f>[4]Sheet1!E21</f>
        <v>1477.2527472527477</v>
      </c>
      <c r="D26" s="208">
        <f>[4]Sheet1!G21</f>
        <v>0</v>
      </c>
      <c r="E26" s="208">
        <f>[4]Sheet1!I21</f>
        <v>1486.5432098765427</v>
      </c>
      <c r="F26" s="208">
        <f>[4]Sheet1!K21</f>
        <v>1402</v>
      </c>
      <c r="G26" s="208">
        <f>[4]Sheet1!M21</f>
        <v>1111.0000000000002</v>
      </c>
      <c r="H26" s="54"/>
      <c r="I26" s="55"/>
      <c r="J26" s="54"/>
      <c r="K26" s="55"/>
      <c r="L26" s="54"/>
      <c r="M26" s="55"/>
      <c r="N26" s="54"/>
      <c r="O26" s="55"/>
      <c r="P26" s="54"/>
      <c r="Q26" s="55"/>
      <c r="R26" s="54"/>
      <c r="S26" s="55"/>
      <c r="V26" s="44"/>
      <c r="X26" s="44"/>
      <c r="Z26" s="44"/>
      <c r="AB26" s="44"/>
      <c r="AD26" s="44"/>
      <c r="AF26" s="44"/>
      <c r="AH26" s="44"/>
      <c r="AJ26" s="44"/>
      <c r="AL26" s="44"/>
    </row>
    <row r="27" spans="1:38" s="23" customFormat="1">
      <c r="A27" s="53" t="s">
        <v>50</v>
      </c>
      <c r="B27" s="208">
        <f>[4]Sheet1!C22</f>
        <v>2166.1430976430979</v>
      </c>
      <c r="C27" s="208">
        <f>[4]Sheet1!E22</f>
        <v>2435.6923076923063</v>
      </c>
      <c r="D27" s="208">
        <f>[4]Sheet1!G22</f>
        <v>3353.125</v>
      </c>
      <c r="E27" s="208">
        <f>[4]Sheet1!I22</f>
        <v>2434.4597989949739</v>
      </c>
      <c r="F27" s="208">
        <f>[4]Sheet1!K22</f>
        <v>2295.9183673469388</v>
      </c>
      <c r="G27" s="208">
        <f>[4]Sheet1!M22</f>
        <v>1283.8057553956833</v>
      </c>
      <c r="H27" s="54"/>
      <c r="I27" s="55"/>
      <c r="J27" s="54"/>
      <c r="K27" s="55"/>
      <c r="L27" s="54"/>
      <c r="M27" s="55"/>
      <c r="N27" s="54"/>
      <c r="O27" s="55"/>
      <c r="P27" s="54"/>
      <c r="Q27" s="55"/>
      <c r="R27" s="54"/>
      <c r="S27" s="55"/>
      <c r="V27" s="44"/>
      <c r="X27" s="44"/>
      <c r="Z27" s="44"/>
      <c r="AB27" s="44"/>
      <c r="AD27" s="44"/>
      <c r="AF27" s="44"/>
      <c r="AH27" s="44"/>
      <c r="AJ27" s="44"/>
      <c r="AL27" s="44"/>
    </row>
    <row r="28" spans="1:38" s="23" customFormat="1">
      <c r="A28" s="53" t="s">
        <v>51</v>
      </c>
      <c r="B28" s="208">
        <f>[4]Sheet1!C23</f>
        <v>4526.6047457627119</v>
      </c>
      <c r="C28" s="208">
        <f>[4]Sheet1!E23</f>
        <v>5040.2349344978147</v>
      </c>
      <c r="D28" s="208">
        <f>[4]Sheet1!G23</f>
        <v>6652.0746268656731</v>
      </c>
      <c r="E28" s="208">
        <f>[4]Sheet1!I23</f>
        <v>5083.2408325074393</v>
      </c>
      <c r="F28" s="208">
        <f>[4]Sheet1!K23</f>
        <v>2846.2318840579705</v>
      </c>
      <c r="G28" s="208">
        <f>[4]Sheet1!M23</f>
        <v>2744.4636363636364</v>
      </c>
      <c r="H28" s="54"/>
      <c r="I28" s="55"/>
      <c r="J28" s="54"/>
      <c r="K28" s="55"/>
      <c r="L28" s="54"/>
      <c r="M28" s="55"/>
      <c r="N28" s="54"/>
      <c r="O28" s="55"/>
      <c r="P28" s="54"/>
      <c r="Q28" s="55"/>
      <c r="R28" s="54"/>
      <c r="S28" s="55"/>
      <c r="V28" s="44"/>
      <c r="X28" s="44"/>
      <c r="Z28" s="44"/>
      <c r="AB28" s="44"/>
      <c r="AD28" s="44"/>
      <c r="AF28" s="44"/>
      <c r="AH28" s="44"/>
      <c r="AJ28" s="44"/>
      <c r="AL28" s="44"/>
    </row>
    <row r="29" spans="1:38" s="23" customFormat="1">
      <c r="A29" s="53" t="s">
        <v>52</v>
      </c>
      <c r="B29" s="208">
        <f>[4]Sheet1!C24</f>
        <v>5809.3703396851752</v>
      </c>
      <c r="C29" s="208">
        <f>[4]Sheet1!E24</f>
        <v>6740.7168674698796</v>
      </c>
      <c r="D29" s="208">
        <f>[4]Sheet1!G24</f>
        <v>9317.1395348837214</v>
      </c>
      <c r="E29" s="208">
        <f>[4]Sheet1!I24</f>
        <v>6594.3418439716324</v>
      </c>
      <c r="F29" s="208">
        <f>[4]Sheet1!K24</f>
        <v>3705.3846153846157</v>
      </c>
      <c r="G29" s="208">
        <f>[4]Sheet1!M24</f>
        <v>3758.9257294429713</v>
      </c>
      <c r="H29" s="54"/>
      <c r="I29" s="55"/>
      <c r="J29" s="54"/>
      <c r="K29" s="55"/>
      <c r="L29" s="54"/>
      <c r="M29" s="55"/>
      <c r="N29" s="54"/>
      <c r="O29" s="55"/>
      <c r="P29" s="54"/>
      <c r="Q29" s="55"/>
      <c r="R29" s="54"/>
      <c r="S29" s="55"/>
      <c r="V29" s="44"/>
      <c r="X29" s="44"/>
      <c r="Z29" s="44"/>
      <c r="AB29" s="44"/>
      <c r="AD29" s="44"/>
      <c r="AF29" s="44"/>
      <c r="AH29" s="44"/>
      <c r="AJ29" s="44"/>
      <c r="AL29" s="44"/>
    </row>
    <row r="30" spans="1:38" s="23" customFormat="1">
      <c r="A30" s="53" t="s">
        <v>64</v>
      </c>
      <c r="B30" s="208">
        <f>[4]Sheet1!C25</f>
        <v>5952.1167551175113</v>
      </c>
      <c r="C30" s="208">
        <f>[4]Sheet1!E25</f>
        <v>7291.6436931079397</v>
      </c>
      <c r="D30" s="208">
        <f>[4]Sheet1!G25</f>
        <v>10729.516853932582</v>
      </c>
      <c r="E30" s="208">
        <f>[4]Sheet1!I25</f>
        <v>7031.4151234567853</v>
      </c>
      <c r="F30" s="208">
        <f>[4]Sheet1!K25</f>
        <v>2999.6875000000005</v>
      </c>
      <c r="G30" s="208">
        <f>[4]Sheet1!M25</f>
        <v>4079.2145454545466</v>
      </c>
      <c r="H30" s="54"/>
      <c r="I30" s="55"/>
      <c r="J30" s="54"/>
      <c r="K30" s="55"/>
      <c r="L30" s="54"/>
      <c r="M30" s="55"/>
      <c r="N30" s="54"/>
      <c r="O30" s="55"/>
      <c r="P30" s="54"/>
      <c r="Q30" s="55"/>
      <c r="R30" s="54"/>
      <c r="S30" s="55"/>
      <c r="V30" s="44"/>
      <c r="X30" s="44"/>
      <c r="Z30" s="44"/>
      <c r="AB30" s="44"/>
      <c r="AD30" s="44"/>
      <c r="AF30" s="44"/>
      <c r="AH30" s="44"/>
      <c r="AJ30" s="44"/>
      <c r="AL30" s="44"/>
    </row>
    <row r="31" spans="1:38" s="23" customFormat="1">
      <c r="A31" s="53" t="s">
        <v>65</v>
      </c>
      <c r="B31" s="208">
        <f>[4]Sheet1!C26</f>
        <v>5928.7182628062319</v>
      </c>
      <c r="C31" s="208">
        <f>[4]Sheet1!E26</f>
        <v>7465.9546460177071</v>
      </c>
      <c r="D31" s="208">
        <f>[4]Sheet1!G26</f>
        <v>12694.896103896104</v>
      </c>
      <c r="E31" s="208">
        <f>[4]Sheet1!I26</f>
        <v>6629.654232424682</v>
      </c>
      <c r="F31" s="208">
        <f>[4]Sheet1!K26</f>
        <v>3270.5660377358495</v>
      </c>
      <c r="G31" s="208">
        <f>[4]Sheet1!M26</f>
        <v>4370.8015695067143</v>
      </c>
      <c r="H31" s="54"/>
      <c r="I31" s="55"/>
      <c r="J31" s="54"/>
      <c r="K31" s="55"/>
      <c r="L31" s="54"/>
      <c r="M31" s="55"/>
      <c r="N31" s="54"/>
      <c r="O31" s="55"/>
      <c r="P31" s="54"/>
      <c r="Q31" s="55"/>
      <c r="R31" s="54"/>
      <c r="S31" s="55"/>
      <c r="V31" s="44"/>
      <c r="X31" s="44"/>
      <c r="Z31" s="44"/>
      <c r="AB31" s="44"/>
      <c r="AD31" s="44"/>
      <c r="AF31" s="44"/>
      <c r="AH31" s="44"/>
      <c r="AJ31" s="44"/>
      <c r="AL31" s="44"/>
    </row>
    <row r="32" spans="1:38" s="23" customFormat="1">
      <c r="A32" s="53" t="s">
        <v>66</v>
      </c>
      <c r="B32" s="208">
        <f>[4]Sheet1!C27</f>
        <v>6017.072530864184</v>
      </c>
      <c r="C32" s="208">
        <f>[4]Sheet1!E27</f>
        <v>8853.3671874999964</v>
      </c>
      <c r="D32" s="208">
        <f>[4]Sheet1!G27</f>
        <v>14593.156249999998</v>
      </c>
      <c r="E32" s="208">
        <f>[4]Sheet1!I27</f>
        <v>7244.4077669902954</v>
      </c>
      <c r="F32" s="208">
        <f>[4]Sheet1!K27</f>
        <v>4370.9836065573763</v>
      </c>
      <c r="G32" s="208">
        <f>[4]Sheet1!M27</f>
        <v>4164.7984693877615</v>
      </c>
      <c r="H32" s="54"/>
      <c r="I32" s="55"/>
      <c r="J32" s="54"/>
      <c r="K32" s="55"/>
      <c r="L32" s="54"/>
      <c r="M32" s="55"/>
      <c r="N32" s="54"/>
      <c r="O32" s="55"/>
      <c r="P32" s="54"/>
      <c r="Q32" s="55"/>
      <c r="R32" s="54"/>
      <c r="S32" s="55"/>
      <c r="V32" s="44"/>
      <c r="X32" s="44"/>
      <c r="Z32" s="44"/>
      <c r="AB32" s="44"/>
      <c r="AD32" s="44"/>
      <c r="AF32" s="44"/>
      <c r="AH32" s="44"/>
      <c r="AJ32" s="44"/>
      <c r="AL32" s="44"/>
    </row>
    <row r="33" spans="1:38" s="23" customFormat="1">
      <c r="A33" s="53" t="s">
        <v>98</v>
      </c>
      <c r="B33" s="208">
        <f>[4]Sheet1!C28</f>
        <v>3995.8537095088836</v>
      </c>
      <c r="C33" s="208">
        <f>[4]Sheet1!E28</f>
        <v>6554.6491228070236</v>
      </c>
      <c r="D33" s="208">
        <f>[4]Sheet1!G28</f>
        <v>14942.682926829264</v>
      </c>
      <c r="E33" s="208">
        <f>[4]Sheet1!I28</f>
        <v>5008.728395061733</v>
      </c>
      <c r="F33" s="208">
        <f>[4]Sheet1!K28</f>
        <v>2815.84</v>
      </c>
      <c r="G33" s="208">
        <f>[4]Sheet1!M28</f>
        <v>3195.5720164609065</v>
      </c>
      <c r="H33" s="54"/>
      <c r="I33" s="55"/>
      <c r="J33" s="54"/>
      <c r="K33" s="55"/>
      <c r="L33" s="54"/>
      <c r="M33" s="55"/>
      <c r="N33" s="54"/>
      <c r="O33" s="55"/>
      <c r="P33" s="54"/>
      <c r="Q33" s="55"/>
      <c r="R33" s="54"/>
      <c r="S33" s="55"/>
      <c r="V33" s="44"/>
      <c r="X33" s="44"/>
      <c r="Z33" s="44"/>
      <c r="AB33" s="44"/>
      <c r="AD33" s="44"/>
      <c r="AF33" s="44"/>
      <c r="AH33" s="44"/>
      <c r="AJ33" s="44"/>
      <c r="AL33" s="44"/>
    </row>
    <row r="34" spans="1:38" s="23" customFormat="1">
      <c r="A34" s="54"/>
      <c r="B34" s="99"/>
      <c r="C34" s="99"/>
      <c r="D34" s="99"/>
      <c r="E34" s="99"/>
      <c r="F34" s="99"/>
      <c r="G34" s="99"/>
      <c r="H34" s="26"/>
      <c r="I34" s="55"/>
      <c r="J34" s="26"/>
      <c r="K34" s="55"/>
      <c r="L34" s="26"/>
      <c r="M34" s="55"/>
      <c r="N34" s="26"/>
      <c r="O34" s="55"/>
      <c r="P34" s="26"/>
      <c r="Q34" s="55"/>
      <c r="R34" s="26"/>
      <c r="S34" s="55"/>
      <c r="V34" s="44"/>
      <c r="X34" s="44"/>
      <c r="Z34" s="44"/>
      <c r="AB34" s="44"/>
      <c r="AD34" s="44"/>
      <c r="AF34" s="44"/>
      <c r="AH34" s="44"/>
      <c r="AJ34" s="44"/>
      <c r="AL34" s="44"/>
    </row>
    <row r="35" spans="1:38" s="23" customFormat="1">
      <c r="A35" s="52" t="s">
        <v>15</v>
      </c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V35" s="44"/>
      <c r="X35" s="44"/>
      <c r="Z35" s="44"/>
      <c r="AB35" s="44"/>
      <c r="AD35" s="44"/>
      <c r="AF35" s="44"/>
      <c r="AH35" s="44"/>
      <c r="AJ35" s="44"/>
      <c r="AL35" s="44"/>
    </row>
    <row r="36" spans="1:38" s="23" customFormat="1">
      <c r="A36" s="53" t="s">
        <v>3</v>
      </c>
      <c r="B36" s="208">
        <f>[4]Sheet1!C30</f>
        <v>5383.6836369828079</v>
      </c>
      <c r="C36" s="208">
        <f>[4]Sheet1!E30</f>
        <v>6079.5579710144984</v>
      </c>
      <c r="D36" s="208">
        <f>[4]Sheet1!G30</f>
        <v>12324.438127090305</v>
      </c>
      <c r="E36" s="208">
        <f>[4]Sheet1!I30</f>
        <v>5497.883408071747</v>
      </c>
      <c r="F36" s="208">
        <f>[4]Sheet1!K30</f>
        <v>4312.9655172413786</v>
      </c>
      <c r="G36" s="208">
        <f>[4]Sheet1!M30</f>
        <v>4392.8596780850212</v>
      </c>
      <c r="H36" s="54"/>
      <c r="I36" s="55"/>
      <c r="J36" s="54"/>
      <c r="K36" s="55"/>
      <c r="L36" s="54"/>
      <c r="M36" s="55"/>
      <c r="N36" s="54"/>
      <c r="O36" s="55"/>
      <c r="P36" s="54"/>
      <c r="Q36" s="55"/>
      <c r="R36" s="54"/>
      <c r="S36" s="55"/>
      <c r="V36" s="44"/>
      <c r="X36" s="44"/>
      <c r="Z36" s="44"/>
      <c r="AB36" s="44"/>
      <c r="AD36" s="44"/>
      <c r="AF36" s="44"/>
      <c r="AH36" s="44"/>
      <c r="AJ36" s="44"/>
      <c r="AL36" s="44"/>
    </row>
    <row r="37" spans="1:38" s="23" customFormat="1">
      <c r="A37" s="53" t="s">
        <v>4</v>
      </c>
      <c r="B37" s="208">
        <f>[4]Sheet1!C31</f>
        <v>4937.3458075407889</v>
      </c>
      <c r="C37" s="208">
        <f>[4]Sheet1!E31</f>
        <v>7042.3621776504242</v>
      </c>
      <c r="D37" s="208">
        <f>[4]Sheet1!G31</f>
        <v>11577.686390532544</v>
      </c>
      <c r="E37" s="208">
        <f>[4]Sheet1!I31</f>
        <v>6764.0837887067437</v>
      </c>
      <c r="F37" s="208">
        <f>[4]Sheet1!K31</f>
        <v>3070.2265372168299</v>
      </c>
      <c r="G37" s="208">
        <f>[4]Sheet1!M31</f>
        <v>2906.8021006080703</v>
      </c>
      <c r="H37" s="54"/>
      <c r="I37" s="55"/>
      <c r="J37" s="54"/>
      <c r="K37" s="55"/>
      <c r="L37" s="54"/>
      <c r="M37" s="55"/>
      <c r="N37" s="54"/>
      <c r="O37" s="55"/>
      <c r="P37" s="54"/>
      <c r="Q37" s="55"/>
      <c r="R37" s="54"/>
      <c r="S37" s="55"/>
      <c r="V37" s="44"/>
      <c r="X37" s="44"/>
      <c r="Z37" s="44"/>
      <c r="AB37" s="44"/>
      <c r="AD37" s="44"/>
      <c r="AF37" s="44"/>
      <c r="AH37" s="44"/>
      <c r="AJ37" s="44"/>
      <c r="AL37" s="44"/>
    </row>
    <row r="38" spans="1:38" s="23" customFormat="1">
      <c r="A38" s="57"/>
      <c r="H38" s="26"/>
      <c r="I38" s="55"/>
      <c r="J38" s="26"/>
      <c r="K38" s="55"/>
      <c r="L38" s="26"/>
      <c r="M38" s="55"/>
      <c r="N38" s="26"/>
      <c r="O38" s="55"/>
      <c r="P38" s="26"/>
      <c r="Q38" s="55"/>
      <c r="R38" s="26"/>
      <c r="S38" s="55"/>
      <c r="V38" s="44"/>
      <c r="X38" s="44"/>
      <c r="Z38" s="44"/>
      <c r="AB38" s="44"/>
      <c r="AD38" s="44"/>
      <c r="AF38" s="44"/>
      <c r="AH38" s="44"/>
      <c r="AJ38" s="44"/>
      <c r="AL38" s="44"/>
    </row>
    <row r="39" spans="1:38" s="23" customFormat="1">
      <c r="A39" s="52" t="s">
        <v>111</v>
      </c>
      <c r="B39" s="97"/>
      <c r="C39" s="97"/>
      <c r="D39" s="97"/>
      <c r="E39" s="97"/>
      <c r="F39" s="97"/>
      <c r="G39" s="97"/>
      <c r="H39" s="74"/>
      <c r="I39" s="27"/>
      <c r="J39" s="74"/>
      <c r="K39" s="27"/>
      <c r="L39" s="74"/>
      <c r="M39" s="27"/>
      <c r="N39" s="74"/>
      <c r="O39" s="27"/>
      <c r="P39" s="74"/>
      <c r="Q39" s="27"/>
      <c r="R39" s="74"/>
      <c r="S39" s="27"/>
      <c r="V39" s="44"/>
      <c r="X39" s="44"/>
      <c r="Z39" s="44"/>
      <c r="AB39" s="44"/>
      <c r="AD39" s="44"/>
      <c r="AF39" s="44"/>
      <c r="AH39" s="44"/>
      <c r="AJ39" s="44"/>
      <c r="AL39" s="44"/>
    </row>
    <row r="40" spans="1:38" s="23" customFormat="1">
      <c r="A40" s="58" t="s">
        <v>103</v>
      </c>
      <c r="B40" s="208">
        <f>[4]Sheet1!C32</f>
        <v>2986.7079121175198</v>
      </c>
      <c r="C40" s="208">
        <f>[4]Sheet1!E32</f>
        <v>3972.769832985382</v>
      </c>
      <c r="D40" s="208">
        <f>[4]Sheet1!G32</f>
        <v>5884.0196850393668</v>
      </c>
      <c r="E40" s="208">
        <f>[4]Sheet1!I32</f>
        <v>3932.4157717090966</v>
      </c>
      <c r="F40" s="208">
        <f>[4]Sheet1!K32</f>
        <v>2863.2288401253895</v>
      </c>
      <c r="G40" s="208">
        <f>[4]Sheet1!M32</f>
        <v>1933.2957903540578</v>
      </c>
      <c r="H40" s="54"/>
      <c r="I40" s="55"/>
      <c r="J40" s="54"/>
      <c r="K40" s="55"/>
      <c r="L40" s="54"/>
      <c r="M40" s="55"/>
      <c r="N40" s="54"/>
      <c r="O40" s="55"/>
      <c r="P40" s="54"/>
      <c r="Q40" s="55"/>
      <c r="R40" s="54"/>
      <c r="S40" s="55"/>
      <c r="V40" s="44"/>
      <c r="X40" s="44"/>
      <c r="Z40" s="44"/>
      <c r="AB40" s="44"/>
      <c r="AD40" s="44"/>
      <c r="AF40" s="44"/>
      <c r="AH40" s="44"/>
      <c r="AJ40" s="44"/>
      <c r="AL40" s="44"/>
    </row>
    <row r="41" spans="1:38" s="23" customFormat="1">
      <c r="A41" s="59" t="s">
        <v>113</v>
      </c>
      <c r="B41" s="208">
        <f>[4]Sheet1!C33</f>
        <v>1807.5105551211889</v>
      </c>
      <c r="C41" s="208">
        <f>[4]Sheet1!E33</f>
        <v>2339.0441988950251</v>
      </c>
      <c r="D41" s="208">
        <f>[4]Sheet1!G33</f>
        <v>4683.32</v>
      </c>
      <c r="E41" s="208">
        <f>[4]Sheet1!I33</f>
        <v>2158.0660501981497</v>
      </c>
      <c r="F41" s="208">
        <f>[4]Sheet1!K33</f>
        <v>1807.260273972603</v>
      </c>
      <c r="G41" s="208">
        <f>[4]Sheet1!M33</f>
        <v>1516.5015124016938</v>
      </c>
      <c r="H41" s="54"/>
      <c r="I41" s="55"/>
      <c r="J41" s="54"/>
      <c r="K41" s="55"/>
      <c r="L41" s="54"/>
      <c r="M41" s="55"/>
      <c r="N41" s="54"/>
      <c r="O41" s="55"/>
      <c r="P41" s="54"/>
      <c r="Q41" s="55"/>
      <c r="R41" s="54"/>
      <c r="S41" s="55"/>
      <c r="V41" s="44"/>
      <c r="X41" s="44"/>
      <c r="Z41" s="44"/>
      <c r="AB41" s="44"/>
      <c r="AD41" s="44"/>
      <c r="AF41" s="44"/>
      <c r="AH41" s="44"/>
      <c r="AJ41" s="44"/>
      <c r="AL41" s="44"/>
    </row>
    <row r="42" spans="1:38" s="23" customFormat="1">
      <c r="A42" s="59" t="s">
        <v>114</v>
      </c>
      <c r="B42" s="208">
        <f>[4]Sheet1!C34</f>
        <v>3687.5885052447466</v>
      </c>
      <c r="C42" s="208">
        <f>[4]Sheet1!E34</f>
        <v>4493.8254583921034</v>
      </c>
      <c r="D42" s="208">
        <f>[4]Sheet1!G34</f>
        <v>6395.8596491228082</v>
      </c>
      <c r="E42" s="208">
        <f>[4]Sheet1!I34</f>
        <v>4487.6060231023203</v>
      </c>
      <c r="F42" s="208">
        <f>[4]Sheet1!K34</f>
        <v>3206.8049792531101</v>
      </c>
      <c r="G42" s="208">
        <f>[4]Sheet1!M34</f>
        <v>2373.51494252874</v>
      </c>
      <c r="H42" s="54"/>
      <c r="I42" s="55"/>
      <c r="J42" s="54"/>
      <c r="K42" s="55"/>
      <c r="L42" s="54"/>
      <c r="M42" s="55"/>
      <c r="N42" s="54"/>
      <c r="O42" s="55"/>
      <c r="P42" s="54"/>
      <c r="Q42" s="55"/>
      <c r="R42" s="54"/>
      <c r="S42" s="55"/>
      <c r="V42" s="44"/>
      <c r="X42" s="44"/>
      <c r="Z42" s="44"/>
      <c r="AB42" s="44"/>
      <c r="AD42" s="44"/>
      <c r="AF42" s="44"/>
      <c r="AH42" s="44"/>
      <c r="AJ42" s="44"/>
      <c r="AL42" s="44"/>
    </row>
    <row r="43" spans="1:38" s="23" customFormat="1">
      <c r="A43" s="59" t="s">
        <v>115</v>
      </c>
      <c r="B43" s="208">
        <f>[4]Sheet1!C35</f>
        <v>2317.0842105263155</v>
      </c>
      <c r="C43" s="208">
        <f>[4]Sheet1!E35</f>
        <v>3981.6483516483499</v>
      </c>
      <c r="D43" s="208">
        <f>[4]Sheet1!G35</f>
        <v>6199.9999999999991</v>
      </c>
      <c r="E43" s="208">
        <f>[4]Sheet1!I35</f>
        <v>3899.1025641025653</v>
      </c>
      <c r="F43" s="208">
        <f>[4]Sheet1!K35</f>
        <v>1720</v>
      </c>
      <c r="G43" s="208">
        <f>[4]Sheet1!M35</f>
        <v>1536.2835051546383</v>
      </c>
      <c r="H43" s="54"/>
      <c r="I43" s="55"/>
      <c r="J43" s="54"/>
      <c r="K43" s="55"/>
      <c r="L43" s="54"/>
      <c r="M43" s="55"/>
      <c r="N43" s="54"/>
      <c r="O43" s="55"/>
      <c r="P43" s="54"/>
      <c r="Q43" s="55"/>
      <c r="R43" s="54"/>
      <c r="S43" s="55"/>
      <c r="V43" s="44"/>
      <c r="X43" s="44"/>
      <c r="Z43" s="44"/>
      <c r="AB43" s="44"/>
      <c r="AD43" s="44"/>
      <c r="AF43" s="44"/>
      <c r="AH43" s="44"/>
      <c r="AJ43" s="44"/>
      <c r="AL43" s="44"/>
    </row>
    <row r="44" spans="1:38" s="23" customFormat="1">
      <c r="A44" s="58" t="s">
        <v>104</v>
      </c>
      <c r="B44" s="208">
        <f>[4]Sheet1!C36</f>
        <v>10115.996171027453</v>
      </c>
      <c r="C44" s="208">
        <f>[4]Sheet1!E36</f>
        <v>10436.237579042432</v>
      </c>
      <c r="D44" s="208">
        <f>[4]Sheet1!G36</f>
        <v>11726.36153846154</v>
      </c>
      <c r="E44" s="208">
        <f>[4]Sheet1!I36</f>
        <v>10076.878019323662</v>
      </c>
      <c r="F44" s="208">
        <f>[4]Sheet1!K36</f>
        <v>8442.4210526315801</v>
      </c>
      <c r="G44" s="208">
        <f>[4]Sheet1!M36</f>
        <v>9345.3282608695717</v>
      </c>
      <c r="H44" s="54"/>
      <c r="I44" s="55"/>
      <c r="J44" s="54"/>
      <c r="K44" s="55"/>
      <c r="L44" s="54"/>
      <c r="M44" s="55"/>
      <c r="N44" s="54"/>
      <c r="O44" s="55"/>
      <c r="P44" s="54"/>
      <c r="Q44" s="55"/>
      <c r="R44" s="54"/>
      <c r="S44" s="55"/>
      <c r="V44" s="44"/>
      <c r="X44" s="44"/>
      <c r="Z44" s="44"/>
      <c r="AB44" s="44"/>
      <c r="AD44" s="44"/>
      <c r="AF44" s="44"/>
      <c r="AH44" s="44"/>
      <c r="AJ44" s="44"/>
      <c r="AL44" s="44"/>
    </row>
    <row r="45" spans="1:38" s="23" customFormat="1">
      <c r="A45" s="58" t="s">
        <v>105</v>
      </c>
      <c r="B45" s="208">
        <f>[4]Sheet1!C37</f>
        <v>18138.852398523974</v>
      </c>
      <c r="C45" s="208">
        <f>[4]Sheet1!E37</f>
        <v>19396.748427672952</v>
      </c>
      <c r="D45" s="208">
        <f>[4]Sheet1!G37</f>
        <v>19952.17105263158</v>
      </c>
      <c r="E45" s="208">
        <f>[4]Sheet1!I37</f>
        <v>18888.168674698798</v>
      </c>
      <c r="F45" s="208">
        <f>[4]Sheet1!K37</f>
        <v>0</v>
      </c>
      <c r="G45" s="208">
        <f>[4]Sheet1!M37</f>
        <v>16353.089285714286</v>
      </c>
      <c r="H45" s="54"/>
      <c r="I45" s="55"/>
      <c r="J45" s="54"/>
      <c r="K45" s="55"/>
      <c r="L45" s="54"/>
      <c r="M45" s="55"/>
      <c r="N45" s="54"/>
      <c r="O45" s="55"/>
      <c r="P45" s="54"/>
      <c r="Q45" s="55"/>
      <c r="R45" s="54"/>
      <c r="S45" s="55"/>
      <c r="V45" s="44"/>
      <c r="X45" s="44"/>
      <c r="Z45" s="44"/>
      <c r="AB45" s="44"/>
      <c r="AD45" s="44"/>
      <c r="AF45" s="44"/>
      <c r="AH45" s="44"/>
      <c r="AJ45" s="44"/>
      <c r="AL45" s="44"/>
    </row>
    <row r="46" spans="1:38" s="23" customFormat="1">
      <c r="A46" s="58" t="s">
        <v>106</v>
      </c>
      <c r="B46" s="208">
        <f>[4]Sheet1!C38</f>
        <v>26933.580246913585</v>
      </c>
      <c r="C46" s="208">
        <f>[4]Sheet1!E38</f>
        <v>28420.254237288136</v>
      </c>
      <c r="D46" s="208">
        <f>[4]Sheet1!G38</f>
        <v>29222.878787878788</v>
      </c>
      <c r="E46" s="208">
        <f>[4]Sheet1!I38</f>
        <v>27401.538461538461</v>
      </c>
      <c r="F46" s="208">
        <f>[4]Sheet1!K38</f>
        <v>0</v>
      </c>
      <c r="G46" s="208">
        <f>[4]Sheet1!M38</f>
        <v>22946.590909090912</v>
      </c>
      <c r="H46" s="54"/>
      <c r="I46" s="55"/>
      <c r="J46" s="54"/>
      <c r="K46" s="55"/>
      <c r="L46" s="54"/>
      <c r="M46" s="55"/>
      <c r="N46" s="54"/>
      <c r="O46" s="55"/>
      <c r="P46" s="54"/>
      <c r="Q46" s="55"/>
      <c r="R46" s="54"/>
      <c r="S46" s="55"/>
      <c r="V46" s="44"/>
      <c r="X46" s="44"/>
      <c r="Z46" s="44"/>
      <c r="AB46" s="44"/>
      <c r="AD46" s="44"/>
      <c r="AF46" s="44"/>
      <c r="AH46" s="44"/>
      <c r="AJ46" s="44"/>
      <c r="AL46" s="44"/>
    </row>
    <row r="47" spans="1:38" s="23" customFormat="1">
      <c r="A47" s="58" t="s">
        <v>107</v>
      </c>
      <c r="B47" s="208">
        <f>[4]Sheet1!C39</f>
        <v>46481.609195402314</v>
      </c>
      <c r="C47" s="208">
        <f>[4]Sheet1!E39</f>
        <v>46636.486486486487</v>
      </c>
      <c r="D47" s="208">
        <f>[4]Sheet1!G39</f>
        <v>41010.714285714283</v>
      </c>
      <c r="E47" s="208">
        <f>[4]Sheet1!I39</f>
        <v>50060.869565217399</v>
      </c>
      <c r="F47" s="208">
        <f>[4]Sheet1!K39</f>
        <v>0</v>
      </c>
      <c r="G47" s="208">
        <f>[4]Sheet1!M39</f>
        <v>46366.999999999993</v>
      </c>
      <c r="H47" s="54"/>
      <c r="I47" s="55"/>
      <c r="J47" s="54"/>
      <c r="K47" s="55"/>
      <c r="L47" s="54"/>
      <c r="M47" s="55"/>
      <c r="N47" s="54"/>
      <c r="O47" s="55"/>
      <c r="P47" s="54"/>
      <c r="Q47" s="55"/>
      <c r="R47" s="54"/>
      <c r="S47" s="55"/>
      <c r="V47" s="44"/>
      <c r="X47" s="44"/>
      <c r="Z47" s="44"/>
      <c r="AB47" s="44"/>
      <c r="AD47" s="44"/>
      <c r="AF47" s="44"/>
      <c r="AH47" s="44"/>
      <c r="AJ47" s="44"/>
      <c r="AL47" s="44"/>
    </row>
    <row r="48" spans="1:38" s="23" customFormat="1">
      <c r="A48" s="54"/>
      <c r="I48" s="44"/>
      <c r="K48" s="44"/>
      <c r="M48" s="44"/>
      <c r="O48" s="44"/>
      <c r="Q48" s="44"/>
      <c r="S48" s="44"/>
      <c r="V48" s="44"/>
      <c r="X48" s="44"/>
      <c r="Z48" s="44"/>
      <c r="AB48" s="44"/>
      <c r="AD48" s="44"/>
      <c r="AF48" s="44"/>
      <c r="AH48" s="44"/>
      <c r="AJ48" s="44"/>
      <c r="AL48" s="44"/>
    </row>
    <row r="49" spans="1:38" s="23" customFormat="1">
      <c r="A49" s="52" t="s">
        <v>16</v>
      </c>
      <c r="B49" s="97"/>
      <c r="C49" s="97"/>
      <c r="D49" s="97"/>
      <c r="E49" s="97"/>
      <c r="F49" s="97"/>
      <c r="G49" s="97"/>
      <c r="H49" s="80"/>
      <c r="I49" s="80"/>
      <c r="J49" s="80"/>
      <c r="K49" s="80"/>
      <c r="L49" s="80"/>
      <c r="M49" s="80"/>
      <c r="N49" s="80"/>
      <c r="O49" s="80"/>
      <c r="P49" s="80"/>
      <c r="Q49" s="80"/>
      <c r="R49" s="80"/>
      <c r="S49" s="80"/>
      <c r="V49" s="44"/>
      <c r="X49" s="44"/>
      <c r="Z49" s="44"/>
      <c r="AB49" s="44"/>
      <c r="AD49" s="44"/>
      <c r="AF49" s="44"/>
      <c r="AH49" s="44"/>
      <c r="AJ49" s="44"/>
      <c r="AL49" s="44"/>
    </row>
    <row r="50" spans="1:38" s="23" customFormat="1">
      <c r="A50" s="58" t="s">
        <v>45</v>
      </c>
      <c r="B50" s="208">
        <f>[4]Sheet1!C40</f>
        <v>2434.8902195608766</v>
      </c>
      <c r="C50" s="208">
        <f>[4]Sheet1!E40</f>
        <v>2609.7320617620353</v>
      </c>
      <c r="D50" s="208">
        <f>[4]Sheet1!G40</f>
        <v>0</v>
      </c>
      <c r="E50" s="208">
        <f>[4]Sheet1!I40</f>
        <v>2609.7320617620353</v>
      </c>
      <c r="F50" s="208">
        <f>[4]Sheet1!K40</f>
        <v>0</v>
      </c>
      <c r="G50" s="208">
        <f>[4]Sheet1!M40</f>
        <v>2297.7813390313377</v>
      </c>
      <c r="H50" s="54"/>
      <c r="I50" s="55"/>
      <c r="J50" s="54"/>
      <c r="K50" s="55"/>
      <c r="L50" s="54"/>
      <c r="M50" s="55"/>
      <c r="N50" s="54"/>
      <c r="O50" s="55"/>
      <c r="P50" s="54"/>
      <c r="Q50" s="55"/>
      <c r="R50" s="54"/>
      <c r="S50" s="55"/>
      <c r="V50" s="44"/>
      <c r="X50" s="44"/>
      <c r="Z50" s="44"/>
      <c r="AB50" s="44"/>
      <c r="AD50" s="44"/>
      <c r="AF50" s="44"/>
      <c r="AH50" s="44"/>
      <c r="AJ50" s="44"/>
      <c r="AL50" s="44"/>
    </row>
    <row r="51" spans="1:38" s="23" customFormat="1">
      <c r="A51" s="58" t="s">
        <v>46</v>
      </c>
      <c r="B51" s="208">
        <f>[4]Sheet1!C41</f>
        <v>5444.0945578231349</v>
      </c>
      <c r="C51" s="208">
        <f>[4]Sheet1!E41</f>
        <v>7278.5833333333321</v>
      </c>
      <c r="D51" s="208">
        <f>[4]Sheet1!G41</f>
        <v>7500</v>
      </c>
      <c r="E51" s="208">
        <f>[4]Sheet1!I41</f>
        <v>7278.3231492361901</v>
      </c>
      <c r="F51" s="208">
        <f>[4]Sheet1!K41</f>
        <v>0</v>
      </c>
      <c r="G51" s="208">
        <f>[4]Sheet1!M41</f>
        <v>2914.9935275080884</v>
      </c>
      <c r="H51" s="54"/>
      <c r="I51" s="55"/>
      <c r="J51" s="54"/>
      <c r="K51" s="55"/>
      <c r="L51" s="54"/>
      <c r="M51" s="55"/>
      <c r="N51" s="54"/>
      <c r="O51" s="55"/>
      <c r="P51" s="54"/>
      <c r="Q51" s="55"/>
      <c r="R51" s="54"/>
      <c r="S51" s="55"/>
      <c r="V51" s="44"/>
      <c r="X51" s="44"/>
      <c r="Z51" s="44"/>
      <c r="AB51" s="44"/>
      <c r="AD51" s="44"/>
      <c r="AF51" s="44"/>
      <c r="AH51" s="44"/>
      <c r="AJ51" s="44"/>
      <c r="AL51" s="44"/>
    </row>
    <row r="52" spans="1:38" s="23" customFormat="1">
      <c r="A52" s="58" t="s">
        <v>67</v>
      </c>
      <c r="B52" s="208">
        <f>[4]Sheet1!C42</f>
        <v>6431.0242201834862</v>
      </c>
      <c r="C52" s="208">
        <f>[4]Sheet1!E42</f>
        <v>7463.2301758716258</v>
      </c>
      <c r="D52" s="208">
        <f>[4]Sheet1!G42</f>
        <v>11935.165094339622</v>
      </c>
      <c r="E52" s="208">
        <f>[4]Sheet1!I42</f>
        <v>6847.7229819144168</v>
      </c>
      <c r="F52" s="208">
        <f>[4]Sheet1!K42</f>
        <v>3176.8520710059192</v>
      </c>
      <c r="G52" s="208">
        <f>[4]Sheet1!M42</f>
        <v>4916.5925758261756</v>
      </c>
      <c r="H52" s="54"/>
      <c r="I52" s="55"/>
      <c r="J52" s="54"/>
      <c r="K52" s="55"/>
      <c r="L52" s="54"/>
      <c r="M52" s="55"/>
      <c r="N52" s="54"/>
      <c r="O52" s="55"/>
      <c r="P52" s="54"/>
      <c r="Q52" s="55"/>
      <c r="R52" s="54"/>
      <c r="S52" s="55"/>
      <c r="V52" s="44"/>
      <c r="X52" s="44"/>
      <c r="Z52" s="44"/>
      <c r="AB52" s="44"/>
      <c r="AD52" s="44"/>
      <c r="AF52" s="44"/>
      <c r="AH52" s="44"/>
      <c r="AJ52" s="44"/>
      <c r="AL52" s="44"/>
    </row>
    <row r="53" spans="1:38" s="23" customFormat="1">
      <c r="A53" s="58" t="s">
        <v>63</v>
      </c>
      <c r="B53" s="208">
        <f>[4]Sheet1!C43</f>
        <v>7200</v>
      </c>
      <c r="C53" s="208">
        <f>[4]Sheet1!E43</f>
        <v>400</v>
      </c>
      <c r="D53" s="208">
        <f>[4]Sheet1!G43</f>
        <v>0</v>
      </c>
      <c r="E53" s="208">
        <f>[4]Sheet1!I43</f>
        <v>400</v>
      </c>
      <c r="F53" s="208">
        <f>[4]Sheet1!K43</f>
        <v>0</v>
      </c>
      <c r="G53" s="208">
        <f>[4]Sheet1!M43</f>
        <v>14000</v>
      </c>
      <c r="H53" s="54"/>
      <c r="I53" s="55"/>
      <c r="J53" s="54"/>
      <c r="K53" s="55"/>
      <c r="L53" s="54"/>
      <c r="M53" s="55"/>
      <c r="N53" s="54"/>
      <c r="O53" s="55"/>
      <c r="P53" s="54"/>
      <c r="Q53" s="55"/>
      <c r="R53" s="54"/>
      <c r="S53" s="55"/>
      <c r="V53" s="44"/>
      <c r="X53" s="44"/>
      <c r="Z53" s="44"/>
      <c r="AB53" s="44"/>
      <c r="AD53" s="44"/>
      <c r="AF53" s="44"/>
      <c r="AH53" s="44"/>
      <c r="AJ53" s="44"/>
      <c r="AL53" s="44"/>
    </row>
    <row r="54" spans="1:38">
      <c r="A54" s="188"/>
      <c r="B54" s="187"/>
      <c r="C54" s="187"/>
      <c r="D54" s="187"/>
      <c r="E54" s="187"/>
      <c r="F54" s="187"/>
      <c r="G54" s="187"/>
    </row>
    <row r="55" spans="1:38">
      <c r="A55" s="14" t="str">
        <f>'C01'!$A$46</f>
        <v>Fuente: Instituto Nacional de Estadística (INE). L Encuesta Permanente de Hogares de Propósitos Múltiples, Junio 2015.</v>
      </c>
    </row>
    <row r="56" spans="1:38">
      <c r="A56" s="14" t="str">
        <f>'C02'!$A$46</f>
        <v>(Promedio de salarios mínimos por rama)</v>
      </c>
    </row>
    <row r="57" spans="1:38">
      <c r="A57" s="14" t="s">
        <v>112</v>
      </c>
      <c r="M57" s="12"/>
    </row>
    <row r="58" spans="1:38">
      <c r="A58" s="14"/>
      <c r="M58" s="12"/>
    </row>
    <row r="59" spans="1:38">
      <c r="A59" s="282" t="s">
        <v>85</v>
      </c>
      <c r="B59" s="282"/>
      <c r="C59" s="282"/>
      <c r="D59" s="282"/>
      <c r="E59" s="282"/>
      <c r="F59" s="282"/>
      <c r="G59" s="282"/>
    </row>
    <row r="60" spans="1:38">
      <c r="A60" s="282" t="s">
        <v>86</v>
      </c>
      <c r="B60" s="282"/>
      <c r="C60" s="282"/>
      <c r="D60" s="282"/>
      <c r="E60" s="282"/>
      <c r="F60" s="282"/>
      <c r="G60" s="282"/>
    </row>
    <row r="61" spans="1:38">
      <c r="A61" s="282" t="s">
        <v>90</v>
      </c>
      <c r="B61" s="282"/>
      <c r="C61" s="282"/>
      <c r="D61" s="282"/>
      <c r="E61" s="282"/>
      <c r="F61" s="282"/>
      <c r="G61" s="282"/>
    </row>
    <row r="62" spans="1:38">
      <c r="A62" s="126" t="s">
        <v>20</v>
      </c>
      <c r="B62" s="12"/>
      <c r="C62" s="12"/>
      <c r="D62" s="12"/>
      <c r="E62" s="12"/>
      <c r="F62" s="12"/>
      <c r="G62" s="12"/>
    </row>
    <row r="63" spans="1:38">
      <c r="A63" s="279" t="s">
        <v>38</v>
      </c>
      <c r="B63" s="280" t="s">
        <v>32</v>
      </c>
      <c r="C63" s="280"/>
      <c r="D63" s="280"/>
      <c r="E63" s="280"/>
      <c r="F63" s="280"/>
      <c r="G63" s="280"/>
    </row>
    <row r="64" spans="1:38">
      <c r="A64" s="277"/>
      <c r="B64" s="277" t="s">
        <v>32</v>
      </c>
      <c r="C64" s="280" t="s">
        <v>8</v>
      </c>
      <c r="D64" s="280"/>
      <c r="E64" s="280"/>
      <c r="F64" s="280"/>
      <c r="G64" s="277" t="s">
        <v>1</v>
      </c>
    </row>
    <row r="65" spans="1:8">
      <c r="A65" s="278"/>
      <c r="B65" s="278"/>
      <c r="C65" s="28" t="s">
        <v>11</v>
      </c>
      <c r="D65" s="194" t="s">
        <v>117</v>
      </c>
      <c r="E65" s="28" t="s">
        <v>12</v>
      </c>
      <c r="F65" s="206" t="s">
        <v>118</v>
      </c>
      <c r="G65" s="278"/>
    </row>
    <row r="66" spans="1:8">
      <c r="A66" s="130"/>
      <c r="B66" s="130"/>
      <c r="C66" s="130"/>
      <c r="D66" s="131"/>
      <c r="E66" s="128"/>
      <c r="F66" s="207"/>
      <c r="G66" s="128"/>
    </row>
    <row r="67" spans="1:8">
      <c r="A67" s="31" t="s">
        <v>75</v>
      </c>
      <c r="B67" s="90">
        <f t="shared" ref="B67:G67" si="0">B8</f>
        <v>5215.4132810014135</v>
      </c>
      <c r="C67" s="90">
        <f t="shared" si="0"/>
        <v>6402.9638113570645</v>
      </c>
      <c r="D67" s="91">
        <f t="shared" si="0"/>
        <v>11928.202511773947</v>
      </c>
      <c r="E67" s="90">
        <f t="shared" si="0"/>
        <v>5827.3355450236832</v>
      </c>
      <c r="F67" s="196">
        <f t="shared" si="0"/>
        <v>3176.8520710059192</v>
      </c>
      <c r="G67" s="90">
        <f t="shared" si="0"/>
        <v>3757.633270321367</v>
      </c>
    </row>
    <row r="68" spans="1:8">
      <c r="A68" s="4"/>
      <c r="B68" s="196"/>
      <c r="C68" s="196"/>
      <c r="D68" s="197"/>
      <c r="E68" s="89"/>
      <c r="F68" s="89"/>
      <c r="G68" s="89"/>
      <c r="H68" s="114"/>
    </row>
    <row r="69" spans="1:8">
      <c r="A69" s="17" t="s">
        <v>21</v>
      </c>
      <c r="B69" s="196"/>
      <c r="C69" s="196"/>
      <c r="D69" s="89"/>
      <c r="E69" s="196"/>
      <c r="F69" s="196"/>
      <c r="G69" s="196"/>
      <c r="H69" s="114"/>
    </row>
    <row r="70" spans="1:8">
      <c r="A70" s="10" t="s">
        <v>132</v>
      </c>
      <c r="B70" s="208">
        <f>[4]Sheet1!C44</f>
        <v>2409.2658585858567</v>
      </c>
      <c r="C70" s="208">
        <f>[4]Sheet1!E44</f>
        <v>2566.910009182739</v>
      </c>
      <c r="D70" s="208">
        <f>[4]Sheet1!G44</f>
        <v>0</v>
      </c>
      <c r="E70" s="208">
        <f>[4]Sheet1!I44</f>
        <v>2566.910009182739</v>
      </c>
      <c r="F70" s="208">
        <f>[4]Sheet1!K44</f>
        <v>0</v>
      </c>
      <c r="G70" s="208">
        <f>[4]Sheet1!M44</f>
        <v>2285.4025974025972</v>
      </c>
      <c r="H70" s="114"/>
    </row>
    <row r="71" spans="1:8">
      <c r="A71" s="10" t="s">
        <v>133</v>
      </c>
      <c r="B71" s="208">
        <f>[4]Sheet1!C45</f>
        <v>4548.8999999999996</v>
      </c>
      <c r="C71" s="208">
        <f>[4]Sheet1!E45</f>
        <v>6495.8333333333321</v>
      </c>
      <c r="D71" s="208">
        <f>[4]Sheet1!G45</f>
        <v>0</v>
      </c>
      <c r="E71" s="208">
        <f>[4]Sheet1!I45</f>
        <v>6495.8333333333321</v>
      </c>
      <c r="F71" s="208">
        <f>[4]Sheet1!K45</f>
        <v>0</v>
      </c>
      <c r="G71" s="208">
        <f>[4]Sheet1!M45</f>
        <v>3250.9444444444443</v>
      </c>
      <c r="H71" s="114"/>
    </row>
    <row r="72" spans="1:8">
      <c r="A72" s="10" t="s">
        <v>72</v>
      </c>
      <c r="B72" s="208">
        <f>[4]Sheet1!C46</f>
        <v>5444.0945578231349</v>
      </c>
      <c r="C72" s="208">
        <f>[4]Sheet1!E46</f>
        <v>7278.5833333333321</v>
      </c>
      <c r="D72" s="208">
        <f>[4]Sheet1!G46</f>
        <v>7500</v>
      </c>
      <c r="E72" s="208">
        <f>[4]Sheet1!I46</f>
        <v>7278.3231492361901</v>
      </c>
      <c r="F72" s="208">
        <f>[4]Sheet1!K46</f>
        <v>0</v>
      </c>
      <c r="G72" s="208">
        <f>[4]Sheet1!M46</f>
        <v>2914.9935275080884</v>
      </c>
      <c r="H72" s="114"/>
    </row>
    <row r="73" spans="1:8" ht="18" customHeight="1">
      <c r="A73" s="10" t="s">
        <v>134</v>
      </c>
      <c r="B73" s="208">
        <f>[4]Sheet1!C47</f>
        <v>16070.705882352941</v>
      </c>
      <c r="C73" s="208">
        <f>[4]Sheet1!E47</f>
        <v>16554.962962962964</v>
      </c>
      <c r="D73" s="208">
        <f>[4]Sheet1!G47</f>
        <v>19484</v>
      </c>
      <c r="E73" s="208">
        <f>[4]Sheet1!I47</f>
        <v>10696.888888888889</v>
      </c>
      <c r="F73" s="208">
        <f>[4]Sheet1!K47</f>
        <v>0</v>
      </c>
      <c r="G73" s="208">
        <f>[4]Sheet1!M47</f>
        <v>14202.857142857143</v>
      </c>
      <c r="H73" s="114"/>
    </row>
    <row r="74" spans="1:8" ht="22.5">
      <c r="A74" s="232" t="s">
        <v>135</v>
      </c>
      <c r="B74" s="208">
        <f>[4]Sheet1!C48</f>
        <v>6086.3571428571422</v>
      </c>
      <c r="C74" s="208">
        <f>[4]Sheet1!E48</f>
        <v>9878.9333333333343</v>
      </c>
      <c r="D74" s="208">
        <f>[4]Sheet1!G48</f>
        <v>13555</v>
      </c>
      <c r="E74" s="208">
        <f>[4]Sheet1!I48</f>
        <v>8040.9000000000005</v>
      </c>
      <c r="F74" s="208">
        <f>[4]Sheet1!K48</f>
        <v>0</v>
      </c>
      <c r="G74" s="208">
        <f>[4]Sheet1!M48</f>
        <v>1710.3076923076924</v>
      </c>
      <c r="H74" s="114"/>
    </row>
    <row r="75" spans="1:8">
      <c r="A75" s="10" t="s">
        <v>136</v>
      </c>
      <c r="B75" s="208">
        <f>[4]Sheet1!C49</f>
        <v>5282.9026402640275</v>
      </c>
      <c r="C75" s="208">
        <f>[4]Sheet1!E49</f>
        <v>4873.2102040816353</v>
      </c>
      <c r="D75" s="208">
        <f>[4]Sheet1!G49</f>
        <v>20000</v>
      </c>
      <c r="E75" s="208">
        <f>[4]Sheet1!I49</f>
        <v>4842.2760736196287</v>
      </c>
      <c r="F75" s="208">
        <f>[4]Sheet1!K49</f>
        <v>0</v>
      </c>
      <c r="G75" s="208">
        <f>[4]Sheet1!M49</f>
        <v>7013.5</v>
      </c>
      <c r="H75" s="114"/>
    </row>
    <row r="76" spans="1:8" ht="22.5">
      <c r="A76" s="232" t="s">
        <v>137</v>
      </c>
      <c r="B76" s="208">
        <f>[4]Sheet1!C50</f>
        <v>5892.2433679353999</v>
      </c>
      <c r="C76" s="208">
        <f>[4]Sheet1!E50</f>
        <v>6690.2445095168414</v>
      </c>
      <c r="D76" s="208">
        <f>[4]Sheet1!G50</f>
        <v>7750</v>
      </c>
      <c r="E76" s="208">
        <f>[4]Sheet1!I50</f>
        <v>6684.0014727540502</v>
      </c>
      <c r="F76" s="208">
        <f>[4]Sheet1!K50</f>
        <v>0</v>
      </c>
      <c r="G76" s="208">
        <f>[4]Sheet1!M50</f>
        <v>5373.6565176022768</v>
      </c>
      <c r="H76" s="114"/>
    </row>
    <row r="77" spans="1:8">
      <c r="A77" s="10" t="s">
        <v>138</v>
      </c>
      <c r="B77" s="208">
        <f>[4]Sheet1!C51</f>
        <v>6310.8140243902435</v>
      </c>
      <c r="C77" s="208">
        <f>[4]Sheet1!E51</f>
        <v>7076.1911764705856</v>
      </c>
      <c r="D77" s="208">
        <f>[4]Sheet1!G51</f>
        <v>14275</v>
      </c>
      <c r="E77" s="208">
        <f>[4]Sheet1!I51</f>
        <v>6858.0454545454531</v>
      </c>
      <c r="F77" s="208">
        <f>[4]Sheet1!K51</f>
        <v>0</v>
      </c>
      <c r="G77" s="208">
        <f>[4]Sheet1!M51</f>
        <v>5768.6718750000036</v>
      </c>
      <c r="H77" s="114"/>
    </row>
    <row r="78" spans="1:8">
      <c r="A78" s="10" t="s">
        <v>139</v>
      </c>
      <c r="B78" s="208">
        <f>[4]Sheet1!C52</f>
        <v>5098.865336658353</v>
      </c>
      <c r="C78" s="208">
        <f>[4]Sheet1!E52</f>
        <v>6364.4315789473712</v>
      </c>
      <c r="D78" s="208">
        <f>[4]Sheet1!G52</f>
        <v>0</v>
      </c>
      <c r="E78" s="208">
        <f>[4]Sheet1!I52</f>
        <v>6364.4315789473712</v>
      </c>
      <c r="F78" s="208">
        <f>[4]Sheet1!K52</f>
        <v>0</v>
      </c>
      <c r="G78" s="208">
        <f>[4]Sheet1!M52</f>
        <v>3959.2559241706158</v>
      </c>
      <c r="H78" s="114"/>
    </row>
    <row r="79" spans="1:8">
      <c r="A79" s="10" t="s">
        <v>140</v>
      </c>
      <c r="B79" s="208">
        <f>[4]Sheet1!C53</f>
        <v>12659.761194029852</v>
      </c>
      <c r="C79" s="208">
        <f>[4]Sheet1!E53</f>
        <v>13030.222222222223</v>
      </c>
      <c r="D79" s="208">
        <f>[4]Sheet1!G53</f>
        <v>17412.5</v>
      </c>
      <c r="E79" s="208">
        <f>[4]Sheet1!I53</f>
        <v>12392.800000000001</v>
      </c>
      <c r="F79" s="208">
        <f>[4]Sheet1!K53</f>
        <v>0</v>
      </c>
      <c r="G79" s="208">
        <f>[4]Sheet1!M53</f>
        <v>6824.9999999999991</v>
      </c>
      <c r="H79" s="114"/>
    </row>
    <row r="80" spans="1:8">
      <c r="A80" s="10" t="s">
        <v>141</v>
      </c>
      <c r="B80" s="208">
        <f>[4]Sheet1!C54</f>
        <v>10786.814814814814</v>
      </c>
      <c r="C80" s="208">
        <f>[4]Sheet1!E54</f>
        <v>10587.565891472865</v>
      </c>
      <c r="D80" s="208">
        <f>[4]Sheet1!G54</f>
        <v>11188.888888888889</v>
      </c>
      <c r="E80" s="208">
        <f>[4]Sheet1!I54</f>
        <v>10542.466666666665</v>
      </c>
      <c r="F80" s="208">
        <f>[4]Sheet1!K54</f>
        <v>0</v>
      </c>
      <c r="G80" s="208">
        <f>[4]Sheet1!M54</f>
        <v>15070.666666666668</v>
      </c>
      <c r="H80" s="114"/>
    </row>
    <row r="81" spans="1:8">
      <c r="A81" s="10" t="s">
        <v>142</v>
      </c>
      <c r="B81" s="208">
        <f>[4]Sheet1!C55</f>
        <v>13713.888888888889</v>
      </c>
      <c r="C81" s="208">
        <f>[4]Sheet1!E55</f>
        <v>7928.1250000000009</v>
      </c>
      <c r="D81" s="208">
        <f>[4]Sheet1!G55</f>
        <v>0</v>
      </c>
      <c r="E81" s="208">
        <f>[4]Sheet1!I55</f>
        <v>7928.1250000000009</v>
      </c>
      <c r="F81" s="208">
        <f>[4]Sheet1!K55</f>
        <v>0</v>
      </c>
      <c r="G81" s="208">
        <f>[4]Sheet1!M55</f>
        <v>60000</v>
      </c>
      <c r="H81" s="114"/>
    </row>
    <row r="82" spans="1:8">
      <c r="A82" s="10" t="s">
        <v>143</v>
      </c>
      <c r="B82" s="208">
        <f>[4]Sheet1!C56</f>
        <v>11474.042105263155</v>
      </c>
      <c r="C82" s="208">
        <f>[4]Sheet1!E56</f>
        <v>9397.826086956522</v>
      </c>
      <c r="D82" s="208">
        <f>[4]Sheet1!G56</f>
        <v>15000</v>
      </c>
      <c r="E82" s="208">
        <f>[4]Sheet1!I56</f>
        <v>9273.3333333333321</v>
      </c>
      <c r="F82" s="208">
        <f>[4]Sheet1!K56</f>
        <v>0</v>
      </c>
      <c r="G82" s="208">
        <f>[4]Sheet1!M56</f>
        <v>13423.142857142853</v>
      </c>
      <c r="H82" s="114"/>
    </row>
    <row r="83" spans="1:8">
      <c r="A83" s="10" t="s">
        <v>144</v>
      </c>
      <c r="B83" s="208">
        <f>[4]Sheet1!C57</f>
        <v>7065.3723849372391</v>
      </c>
      <c r="C83" s="208">
        <f>[4]Sheet1!E57</f>
        <v>7293.8947368421077</v>
      </c>
      <c r="D83" s="208">
        <f>[4]Sheet1!G57</f>
        <v>8228.5555555555547</v>
      </c>
      <c r="E83" s="208">
        <f>[4]Sheet1!I57</f>
        <v>7251.8349999999991</v>
      </c>
      <c r="F83" s="208">
        <f>[4]Sheet1!K57</f>
        <v>0</v>
      </c>
      <c r="G83" s="208">
        <f>[4]Sheet1!M57</f>
        <v>5473.3333333333339</v>
      </c>
      <c r="H83" s="114"/>
    </row>
    <row r="84" spans="1:8" ht="22.5">
      <c r="A84" s="232" t="s">
        <v>145</v>
      </c>
      <c r="B84" s="208">
        <f>[4]Sheet1!C58</f>
        <v>10478.929368029736</v>
      </c>
      <c r="C84" s="208">
        <f>[4]Sheet1!E58</f>
        <v>10478.929368029736</v>
      </c>
      <c r="D84" s="208">
        <f>[4]Sheet1!G58</f>
        <v>10514.950570342207</v>
      </c>
      <c r="E84" s="208">
        <f>[4]Sheet1!I58</f>
        <v>8900</v>
      </c>
      <c r="F84" s="208">
        <f>[4]Sheet1!K58</f>
        <v>0</v>
      </c>
      <c r="G84" s="208">
        <f>[4]Sheet1!M58</f>
        <v>0</v>
      </c>
      <c r="H84" s="114"/>
    </row>
    <row r="85" spans="1:8">
      <c r="A85" s="10" t="s">
        <v>146</v>
      </c>
      <c r="B85" s="208">
        <f>[4]Sheet1!C59</f>
        <v>11396.923076923071</v>
      </c>
      <c r="C85" s="208">
        <f>[4]Sheet1!E59</f>
        <v>11522.44376899696</v>
      </c>
      <c r="D85" s="208">
        <f>[4]Sheet1!G59</f>
        <v>12966.013636363637</v>
      </c>
      <c r="E85" s="208">
        <f>[4]Sheet1!I59</f>
        <v>8608.8165137614687</v>
      </c>
      <c r="F85" s="208">
        <f>[4]Sheet1!K59</f>
        <v>0</v>
      </c>
      <c r="G85" s="208">
        <f>[4]Sheet1!M59</f>
        <v>6808.4444444444434</v>
      </c>
      <c r="H85" s="114"/>
    </row>
    <row r="86" spans="1:8" ht="22.5">
      <c r="A86" s="232" t="s">
        <v>147</v>
      </c>
      <c r="B86" s="208">
        <f>[4]Sheet1!C60</f>
        <v>10478.400000000003</v>
      </c>
      <c r="C86" s="208">
        <f>[4]Sheet1!E60</f>
        <v>10590.801324503309</v>
      </c>
      <c r="D86" s="208">
        <f>[4]Sheet1!G60</f>
        <v>11890.806818181823</v>
      </c>
      <c r="E86" s="208">
        <f>[4]Sheet1!I60</f>
        <v>8774.9206349206361</v>
      </c>
      <c r="F86" s="208">
        <f>[4]Sheet1!K60</f>
        <v>0</v>
      </c>
      <c r="G86" s="208">
        <f>[4]Sheet1!M60</f>
        <v>8592.5555555555547</v>
      </c>
      <c r="H86" s="114"/>
    </row>
    <row r="87" spans="1:8">
      <c r="A87" s="10" t="s">
        <v>148</v>
      </c>
      <c r="B87" s="208">
        <f>[4]Sheet1!C61</f>
        <v>3781.9622641509432</v>
      </c>
      <c r="C87" s="208">
        <f>[4]Sheet1!E61</f>
        <v>4483.2000000000007</v>
      </c>
      <c r="D87" s="208">
        <f>[4]Sheet1!G61</f>
        <v>0</v>
      </c>
      <c r="E87" s="208">
        <f>[4]Sheet1!I61</f>
        <v>4483.2000000000007</v>
      </c>
      <c r="F87" s="208">
        <f>[4]Sheet1!K61</f>
        <v>0</v>
      </c>
      <c r="G87" s="208">
        <f>[4]Sheet1!M61</f>
        <v>3155.8571428571431</v>
      </c>
      <c r="H87" s="114"/>
    </row>
    <row r="88" spans="1:8">
      <c r="A88" s="10" t="s">
        <v>149</v>
      </c>
      <c r="B88" s="208">
        <f>[4]Sheet1!C62</f>
        <v>2722.2137546468398</v>
      </c>
      <c r="C88" s="208">
        <f>[4]Sheet1!E62</f>
        <v>4877.9999999999982</v>
      </c>
      <c r="D88" s="208">
        <f>[4]Sheet1!G62</f>
        <v>3000</v>
      </c>
      <c r="E88" s="208">
        <f>[4]Sheet1!I62</f>
        <v>5027.1086956521758</v>
      </c>
      <c r="F88" s="208">
        <f>[4]Sheet1!K62</f>
        <v>2510</v>
      </c>
      <c r="G88" s="208">
        <f>[4]Sheet1!M62</f>
        <v>2242.0613636363632</v>
      </c>
      <c r="H88" s="114"/>
    </row>
    <row r="89" spans="1:8" ht="33.75">
      <c r="A89" s="233" t="s">
        <v>163</v>
      </c>
      <c r="B89" s="208">
        <f>[4]Sheet1!C63</f>
        <v>3061.396226415095</v>
      </c>
      <c r="C89" s="208">
        <f>[4]Sheet1!E63</f>
        <v>3192.5523255813978</v>
      </c>
      <c r="D89" s="208">
        <f>[4]Sheet1!G63</f>
        <v>0</v>
      </c>
      <c r="E89" s="208">
        <f>[4]Sheet1!I63</f>
        <v>3364.7272727272725</v>
      </c>
      <c r="F89" s="208">
        <f>[4]Sheet1!K63</f>
        <v>3186.8648648648623</v>
      </c>
      <c r="G89" s="208">
        <f>[4]Sheet1!M63</f>
        <v>1390.3703703703704</v>
      </c>
      <c r="H89" s="114"/>
    </row>
    <row r="90" spans="1:8">
      <c r="A90" s="10" t="s">
        <v>150</v>
      </c>
      <c r="B90" s="208">
        <f>[4]Sheet1!C64</f>
        <v>28100</v>
      </c>
      <c r="C90" s="208">
        <f>[4]Sheet1!E64</f>
        <v>28100</v>
      </c>
      <c r="D90" s="208">
        <f>[4]Sheet1!G64</f>
        <v>0</v>
      </c>
      <c r="E90" s="208">
        <f>[4]Sheet1!I64</f>
        <v>28100</v>
      </c>
      <c r="F90" s="208">
        <f>[4]Sheet1!K64</f>
        <v>0</v>
      </c>
      <c r="G90" s="208">
        <f>[4]Sheet1!M64</f>
        <v>0</v>
      </c>
      <c r="H90" s="114"/>
    </row>
    <row r="91" spans="1:8">
      <c r="A91" s="10" t="s">
        <v>151</v>
      </c>
      <c r="B91" s="208">
        <f>[4]Sheet1!C65</f>
        <v>3306.666666666667</v>
      </c>
      <c r="C91" s="208">
        <f>[4]Sheet1!E65</f>
        <v>8000</v>
      </c>
      <c r="D91" s="208">
        <f>[4]Sheet1!G65</f>
        <v>0</v>
      </c>
      <c r="E91" s="208">
        <f>[4]Sheet1!I65</f>
        <v>8000</v>
      </c>
      <c r="F91" s="208">
        <f>[4]Sheet1!K65</f>
        <v>0</v>
      </c>
      <c r="G91" s="208">
        <f>[4]Sheet1!M65</f>
        <v>960</v>
      </c>
      <c r="H91" s="114"/>
    </row>
    <row r="92" spans="1:8">
      <c r="A92" s="10" t="s">
        <v>99</v>
      </c>
      <c r="B92" s="208">
        <f>[4]Sheet1!C66</f>
        <v>0</v>
      </c>
      <c r="C92" s="208">
        <f>[4]Sheet1!E66</f>
        <v>0</v>
      </c>
      <c r="D92" s="208">
        <f>[4]Sheet1!G66</f>
        <v>0</v>
      </c>
      <c r="E92" s="208">
        <f>[4]Sheet1!I66</f>
        <v>0</v>
      </c>
      <c r="F92" s="208">
        <f>[4]Sheet1!K66</f>
        <v>0</v>
      </c>
      <c r="G92" s="208">
        <f>[4]Sheet1!M66</f>
        <v>0</v>
      </c>
      <c r="H92" s="114"/>
    </row>
    <row r="93" spans="1:8">
      <c r="A93" s="10" t="s">
        <v>152</v>
      </c>
      <c r="B93" s="208">
        <f>[4]Sheet1!C67</f>
        <v>7200</v>
      </c>
      <c r="C93" s="208">
        <f>[4]Sheet1!E67</f>
        <v>400</v>
      </c>
      <c r="D93" s="208">
        <f>[4]Sheet1!G67</f>
        <v>0</v>
      </c>
      <c r="E93" s="208">
        <f>[4]Sheet1!I67</f>
        <v>400</v>
      </c>
      <c r="F93" s="208">
        <f>[4]Sheet1!K67</f>
        <v>0</v>
      </c>
      <c r="G93" s="208">
        <f>[4]Sheet1!M67</f>
        <v>14000</v>
      </c>
      <c r="H93" s="114"/>
    </row>
    <row r="94" spans="1:8">
      <c r="A94" s="10"/>
      <c r="B94" s="114"/>
      <c r="C94" s="114"/>
      <c r="D94" s="114"/>
      <c r="E94" s="114"/>
      <c r="F94" s="114"/>
      <c r="G94" s="114"/>
      <c r="H94" s="114"/>
    </row>
    <row r="95" spans="1:8">
      <c r="A95" s="18" t="s">
        <v>18</v>
      </c>
      <c r="B95" s="97"/>
      <c r="C95" s="97"/>
      <c r="D95" s="97"/>
      <c r="E95" s="97"/>
      <c r="F95" s="97"/>
      <c r="G95" s="97"/>
      <c r="H95" s="114"/>
    </row>
    <row r="96" spans="1:8">
      <c r="A96" s="101" t="s">
        <v>153</v>
      </c>
      <c r="B96" s="208">
        <f>[4]Sheet1!C68</f>
        <v>14965.258823529413</v>
      </c>
      <c r="C96" s="208">
        <f>[4]Sheet1!E68</f>
        <v>14875.342281879195</v>
      </c>
      <c r="D96" s="208">
        <f>[4]Sheet1!G68</f>
        <v>18146.918918918913</v>
      </c>
      <c r="E96" s="208">
        <f>[4]Sheet1!I68</f>
        <v>13794.553571428569</v>
      </c>
      <c r="F96" s="208">
        <f>[4]Sheet1!K68</f>
        <v>0</v>
      </c>
      <c r="G96" s="208">
        <f>[4]Sheet1!M68</f>
        <v>15091.650943396224</v>
      </c>
      <c r="H96" s="114"/>
    </row>
    <row r="97" spans="1:8">
      <c r="A97" s="101" t="s">
        <v>154</v>
      </c>
      <c r="B97" s="208">
        <f>[4]Sheet1!C69</f>
        <v>14409.150602409642</v>
      </c>
      <c r="C97" s="208">
        <f>[4]Sheet1!E69</f>
        <v>14772.971530249113</v>
      </c>
      <c r="D97" s="208">
        <f>[4]Sheet1!G69</f>
        <v>16429.17834394905</v>
      </c>
      <c r="E97" s="208">
        <f>[4]Sheet1!I69</f>
        <v>12676.000000000005</v>
      </c>
      <c r="F97" s="208">
        <f>[4]Sheet1!K69</f>
        <v>0</v>
      </c>
      <c r="G97" s="208">
        <f>[4]Sheet1!M69</f>
        <v>12404.568627450984</v>
      </c>
      <c r="H97" s="114"/>
    </row>
    <row r="98" spans="1:8">
      <c r="A98" s="101" t="s">
        <v>155</v>
      </c>
      <c r="B98" s="208">
        <f>[4]Sheet1!C70</f>
        <v>9794.6672240802709</v>
      </c>
      <c r="C98" s="208">
        <f>[4]Sheet1!E70</f>
        <v>10259.266794625728</v>
      </c>
      <c r="D98" s="208">
        <f>[4]Sheet1!G70</f>
        <v>10578.500000000007</v>
      </c>
      <c r="E98" s="208">
        <f>[4]Sheet1!I70</f>
        <v>10063.575851393181</v>
      </c>
      <c r="F98" s="208">
        <f>[4]Sheet1!K70</f>
        <v>0</v>
      </c>
      <c r="G98" s="208">
        <f>[4]Sheet1!M70</f>
        <v>6651.0779220779204</v>
      </c>
      <c r="H98" s="114"/>
    </row>
    <row r="99" spans="1:8">
      <c r="A99" s="101" t="s">
        <v>156</v>
      </c>
      <c r="B99" s="208">
        <f>[4]Sheet1!C71</f>
        <v>8954.9583333333358</v>
      </c>
      <c r="C99" s="208">
        <f>[4]Sheet1!E71</f>
        <v>9164.9712460063874</v>
      </c>
      <c r="D99" s="208">
        <f>[4]Sheet1!G71</f>
        <v>10623.526315789475</v>
      </c>
      <c r="E99" s="208">
        <f>[4]Sheet1!I71</f>
        <v>8697.2489451476686</v>
      </c>
      <c r="F99" s="208">
        <f>[4]Sheet1!K71</f>
        <v>0</v>
      </c>
      <c r="G99" s="208">
        <f>[4]Sheet1!M71</f>
        <v>6096.95652173913</v>
      </c>
      <c r="H99" s="114"/>
    </row>
    <row r="100" spans="1:8" ht="22.5">
      <c r="A100" s="211" t="s">
        <v>157</v>
      </c>
      <c r="B100" s="208">
        <f>[4]Sheet1!C72</f>
        <v>5179.3505859375009</v>
      </c>
      <c r="C100" s="208">
        <f>[4]Sheet1!E72</f>
        <v>6182.923809523817</v>
      </c>
      <c r="D100" s="208">
        <f>[4]Sheet1!G72</f>
        <v>9398.8421052631584</v>
      </c>
      <c r="E100" s="208">
        <f>[4]Sheet1!I72</f>
        <v>6193.0247933884357</v>
      </c>
      <c r="F100" s="208">
        <f>[4]Sheet1!K72</f>
        <v>2838.3508771929824</v>
      </c>
      <c r="G100" s="208">
        <f>[4]Sheet1!M72</f>
        <v>4481.5016556291403</v>
      </c>
      <c r="H100" s="114"/>
    </row>
    <row r="101" spans="1:8" ht="22.5">
      <c r="A101" s="225" t="s">
        <v>158</v>
      </c>
      <c r="B101" s="208">
        <f>[4]Sheet1!C73</f>
        <v>2366.0075046904344</v>
      </c>
      <c r="C101" s="208">
        <f>[4]Sheet1!E73</f>
        <v>2602.7243401759524</v>
      </c>
      <c r="D101" s="208">
        <f>[4]Sheet1!G73</f>
        <v>0</v>
      </c>
      <c r="E101" s="208">
        <f>[4]Sheet1!I73</f>
        <v>2602.7243401759524</v>
      </c>
      <c r="F101" s="208">
        <f>[4]Sheet1!K73</f>
        <v>0</v>
      </c>
      <c r="G101" s="208">
        <f>[4]Sheet1!M73</f>
        <v>2301.8418124006407</v>
      </c>
      <c r="H101" s="114"/>
    </row>
    <row r="102" spans="1:8" ht="22.5">
      <c r="A102" s="211" t="s">
        <v>159</v>
      </c>
      <c r="B102" s="208">
        <f>[4]Sheet1!C74</f>
        <v>4685.5045751633979</v>
      </c>
      <c r="C102" s="208">
        <f>[4]Sheet1!E74</f>
        <v>6063.6883852691235</v>
      </c>
      <c r="D102" s="208">
        <f>[4]Sheet1!G74</f>
        <v>13676.105263157895</v>
      </c>
      <c r="E102" s="208">
        <f>[4]Sheet1!I74</f>
        <v>5861.1632653061242</v>
      </c>
      <c r="F102" s="208">
        <f>[4]Sheet1!K74</f>
        <v>360</v>
      </c>
      <c r="G102" s="208">
        <f>[4]Sheet1!M74</f>
        <v>3504.6820388349511</v>
      </c>
    </row>
    <row r="103" spans="1:8">
      <c r="A103" s="211" t="s">
        <v>160</v>
      </c>
      <c r="B103" s="208">
        <f>[4]Sheet1!C75</f>
        <v>6678.2166064981966</v>
      </c>
      <c r="C103" s="208">
        <f>[4]Sheet1!E75</f>
        <v>7173.9946949602108</v>
      </c>
      <c r="D103" s="208">
        <f>[4]Sheet1!G75</f>
        <v>10143.750000000002</v>
      </c>
      <c r="E103" s="208">
        <f>[4]Sheet1!I75</f>
        <v>7042.3711911357359</v>
      </c>
      <c r="F103" s="208">
        <f>[4]Sheet1!K75</f>
        <v>0</v>
      </c>
      <c r="G103" s="208">
        <f>[4]Sheet1!M75</f>
        <v>5622.2372881355905</v>
      </c>
    </row>
    <row r="104" spans="1:8">
      <c r="A104" s="101" t="s">
        <v>161</v>
      </c>
      <c r="B104" s="208">
        <f>[4]Sheet1!C76</f>
        <v>2929.9606845513363</v>
      </c>
      <c r="C104" s="208">
        <f>[4]Sheet1!E76</f>
        <v>3331.809265944642</v>
      </c>
      <c r="D104" s="208">
        <f>[4]Sheet1!G76</f>
        <v>5616.7162162162158</v>
      </c>
      <c r="E104" s="208">
        <f>[4]Sheet1!I76</f>
        <v>3218.8073394495386</v>
      </c>
      <c r="F104" s="208">
        <f>[4]Sheet1!K76</f>
        <v>3255.8214285714298</v>
      </c>
      <c r="G104" s="208">
        <f>[4]Sheet1!M76</f>
        <v>1594.2159999999992</v>
      </c>
    </row>
    <row r="105" spans="1:8">
      <c r="A105" s="101" t="s">
        <v>162</v>
      </c>
      <c r="B105" s="208">
        <f>[4]Sheet1!C77</f>
        <v>24000</v>
      </c>
      <c r="C105" s="208">
        <f>[4]Sheet1!E77</f>
        <v>24000</v>
      </c>
      <c r="D105" s="208">
        <f>[4]Sheet1!G77</f>
        <v>24000</v>
      </c>
      <c r="E105" s="208">
        <f>[4]Sheet1!I77</f>
        <v>0</v>
      </c>
      <c r="F105" s="208">
        <f>[4]Sheet1!K77</f>
        <v>0</v>
      </c>
      <c r="G105" s="208">
        <f>[4]Sheet1!M77</f>
        <v>0</v>
      </c>
    </row>
    <row r="106" spans="1:8">
      <c r="A106" s="101" t="s">
        <v>151</v>
      </c>
      <c r="B106" s="208">
        <f>[4]Sheet1!C78</f>
        <v>1422.8571428571431</v>
      </c>
      <c r="C106" s="208">
        <f>[4]Sheet1!E78</f>
        <v>2920</v>
      </c>
      <c r="D106" s="208">
        <f>[4]Sheet1!G78</f>
        <v>0</v>
      </c>
      <c r="E106" s="208">
        <f>[4]Sheet1!I78</f>
        <v>2920</v>
      </c>
      <c r="F106" s="208">
        <f>[4]Sheet1!K78</f>
        <v>0</v>
      </c>
      <c r="G106" s="208">
        <f>[4]Sheet1!M78</f>
        <v>824</v>
      </c>
    </row>
    <row r="107" spans="1:8">
      <c r="A107" s="101" t="s">
        <v>99</v>
      </c>
      <c r="B107" s="208">
        <f>[4]Sheet1!C79</f>
        <v>0</v>
      </c>
      <c r="C107" s="208">
        <f>[4]Sheet1!E79</f>
        <v>0</v>
      </c>
      <c r="D107" s="208">
        <f>[4]Sheet1!G79</f>
        <v>0</v>
      </c>
      <c r="E107" s="208">
        <f>[4]Sheet1!I79</f>
        <v>0</v>
      </c>
      <c r="F107" s="208">
        <f>[4]Sheet1!K79</f>
        <v>0</v>
      </c>
      <c r="G107" s="208">
        <f>[4]Sheet1!M79</f>
        <v>0</v>
      </c>
    </row>
    <row r="108" spans="1:8">
      <c r="A108" s="101" t="s">
        <v>152</v>
      </c>
      <c r="B108" s="208">
        <f>[4]Sheet1!C80</f>
        <v>8000</v>
      </c>
      <c r="C108" s="208">
        <f>[4]Sheet1!E80</f>
        <v>0</v>
      </c>
      <c r="D108" s="208">
        <f>[4]Sheet1!G80</f>
        <v>0</v>
      </c>
      <c r="E108" s="208">
        <f>[4]Sheet1!I80</f>
        <v>0</v>
      </c>
      <c r="F108" s="208">
        <f>[4]Sheet1!K80</f>
        <v>0</v>
      </c>
      <c r="G108" s="208">
        <f>[4]Sheet1!M80</f>
        <v>8000</v>
      </c>
    </row>
    <row r="109" spans="1:8">
      <c r="A109" s="185"/>
      <c r="B109" s="192"/>
      <c r="C109" s="192"/>
      <c r="D109" s="192"/>
      <c r="E109" s="192"/>
      <c r="F109" s="192"/>
      <c r="G109" s="192"/>
    </row>
    <row r="110" spans="1:8">
      <c r="A110" s="14" t="str">
        <f>'C01'!$A$46</f>
        <v>Fuente: Instituto Nacional de Estadística (INE). L Encuesta Permanente de Hogares de Propósitos Múltiples, Junio 2015.</v>
      </c>
      <c r="E110" s="126"/>
      <c r="F110" s="126"/>
      <c r="G110" s="126"/>
    </row>
    <row r="111" spans="1:8">
      <c r="A111" s="14" t="str">
        <f>'C02'!$A$46</f>
        <v>(Promedio de salarios mínimos por rama)</v>
      </c>
      <c r="E111" s="126"/>
      <c r="F111" s="126"/>
      <c r="G111" s="126"/>
    </row>
    <row r="112" spans="1:8">
      <c r="A112" s="193" t="s">
        <v>164</v>
      </c>
    </row>
    <row r="113" spans="1:1">
      <c r="A113" s="193" t="s">
        <v>166</v>
      </c>
    </row>
  </sheetData>
  <mergeCells count="16">
    <mergeCell ref="A1:G1"/>
    <mergeCell ref="A2:G2"/>
    <mergeCell ref="A3:G3"/>
    <mergeCell ref="A61:G61"/>
    <mergeCell ref="A59:G59"/>
    <mergeCell ref="A60:G60"/>
    <mergeCell ref="G5:G6"/>
    <mergeCell ref="B5:B6"/>
    <mergeCell ref="C5:F5"/>
    <mergeCell ref="B64:B65"/>
    <mergeCell ref="A4:A6"/>
    <mergeCell ref="B4:G4"/>
    <mergeCell ref="C64:F64"/>
    <mergeCell ref="A63:A65"/>
    <mergeCell ref="G64:G65"/>
    <mergeCell ref="B63:G63"/>
  </mergeCells>
  <phoneticPr fontId="2" type="noConversion"/>
  <printOptions horizontalCentered="1"/>
  <pageMargins left="0.9237007874015748" right="0.39370078740157483" top="0.39370078740157483" bottom="0.39370078740157483" header="0" footer="0.19685039370078741"/>
  <pageSetup paperSize="9" scale="85" firstPageNumber="20" orientation="landscape" useFirstPageNumber="1" r:id="rId1"/>
  <headerFooter alignWithMargins="0">
    <oddFooter>&amp;L&amp;Z&amp;F+&amp;F+&amp;A&amp;C&amp;P&amp;R&amp;D+&amp;T</oddFooter>
  </headerFooter>
  <rowBreaks count="1" manualBreakCount="1">
    <brk id="58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>
  <sheetPr codeName="Hoja8"/>
  <dimension ref="A1:K138"/>
  <sheetViews>
    <sheetView topLeftCell="A85" workbookViewId="0">
      <selection activeCell="A109" sqref="A109:A110"/>
    </sheetView>
  </sheetViews>
  <sheetFormatPr baseColWidth="10" defaultColWidth="11.83203125" defaultRowHeight="11.25"/>
  <cols>
    <col min="1" max="1" width="48" style="126" customWidth="1"/>
    <col min="2" max="6" width="10.33203125" style="126" customWidth="1"/>
    <col min="7" max="7" width="14" style="126" bestFit="1" customWidth="1"/>
    <col min="8" max="8" width="10.33203125" style="126" hidden="1" customWidth="1"/>
    <col min="9" max="9" width="5" style="126" hidden="1" customWidth="1"/>
    <col min="10" max="16384" width="11.83203125" style="126"/>
  </cols>
  <sheetData>
    <row r="1" spans="1:11" ht="27.75" customHeight="1">
      <c r="A1" s="288" t="s">
        <v>129</v>
      </c>
      <c r="B1" s="288"/>
      <c r="C1" s="288"/>
      <c r="D1" s="288"/>
      <c r="E1" s="288"/>
      <c r="F1" s="288"/>
      <c r="G1" s="288"/>
      <c r="H1" s="288"/>
      <c r="I1" s="288"/>
    </row>
    <row r="2" spans="1:11">
      <c r="A2" s="289" t="s">
        <v>40</v>
      </c>
      <c r="B2" s="289"/>
      <c r="C2" s="289"/>
      <c r="D2" s="289"/>
      <c r="E2" s="289"/>
      <c r="F2" s="289"/>
      <c r="G2" s="289"/>
      <c r="H2" s="289"/>
      <c r="I2" s="289"/>
    </row>
    <row r="3" spans="1:11" ht="12" customHeight="1">
      <c r="A3" s="284" t="s">
        <v>38</v>
      </c>
      <c r="B3" s="284" t="s">
        <v>34</v>
      </c>
      <c r="C3" s="286" t="s">
        <v>8</v>
      </c>
      <c r="D3" s="286"/>
      <c r="E3" s="286"/>
      <c r="F3" s="286"/>
      <c r="G3" s="284" t="s">
        <v>35</v>
      </c>
      <c r="H3" s="284" t="s">
        <v>43</v>
      </c>
      <c r="I3" s="284" t="s">
        <v>36</v>
      </c>
    </row>
    <row r="4" spans="1:11" ht="20.25" customHeight="1">
      <c r="A4" s="285"/>
      <c r="B4" s="285"/>
      <c r="C4" s="41" t="s">
        <v>0</v>
      </c>
      <c r="D4" s="41" t="s">
        <v>117</v>
      </c>
      <c r="E4" s="41" t="s">
        <v>12</v>
      </c>
      <c r="F4" s="41" t="s">
        <v>118</v>
      </c>
      <c r="G4" s="285"/>
      <c r="H4" s="285"/>
      <c r="I4" s="285"/>
    </row>
    <row r="5" spans="1:11">
      <c r="A5" s="132"/>
      <c r="B5" s="15"/>
      <c r="C5" s="15"/>
      <c r="D5" s="15"/>
      <c r="E5" s="15"/>
      <c r="F5" s="15"/>
      <c r="G5" s="15"/>
      <c r="H5" s="15"/>
      <c r="I5" s="15"/>
    </row>
    <row r="6" spans="1:11">
      <c r="A6" s="34" t="s">
        <v>75</v>
      </c>
      <c r="B6" s="92">
        <f>[4]Sheet1!D7</f>
        <v>7.5757827324478217</v>
      </c>
      <c r="C6" s="92">
        <f>[4]Sheet1!F7</f>
        <v>8.5007250880463907</v>
      </c>
      <c r="D6" s="92">
        <f>[4]Sheet1!H7</f>
        <v>12.247588424437298</v>
      </c>
      <c r="E6" s="92">
        <f>[4]Sheet1!J7</f>
        <v>8.0750704586215925</v>
      </c>
      <c r="F6" s="92">
        <f>[4]Sheet1!L7</f>
        <v>6.284768211920527</v>
      </c>
      <c r="G6" s="92">
        <f>[4]Sheet1!N7</f>
        <v>6.3373092926490937</v>
      </c>
      <c r="H6" s="92">
        <f>[1]MercLab!H376</f>
        <v>0</v>
      </c>
      <c r="I6" s="92">
        <f>[1]MercLab!I376</f>
        <v>0</v>
      </c>
      <c r="J6" s="16"/>
      <c r="K6" s="16"/>
    </row>
    <row r="7" spans="1:11" ht="12.75" customHeight="1">
      <c r="A7" s="133"/>
      <c r="H7" s="134"/>
      <c r="I7" s="134"/>
    </row>
    <row r="8" spans="1:11" ht="12.75" customHeight="1">
      <c r="A8" s="104" t="s">
        <v>13</v>
      </c>
      <c r="B8" s="198"/>
      <c r="C8" s="198"/>
      <c r="D8" s="198"/>
      <c r="E8" s="198"/>
      <c r="F8" s="198"/>
      <c r="G8" s="198"/>
      <c r="H8" s="109"/>
      <c r="I8" s="109"/>
    </row>
    <row r="9" spans="1:11">
      <c r="A9" s="135" t="s">
        <v>73</v>
      </c>
      <c r="B9" s="204">
        <f>[4]Sheet1!D8</f>
        <v>8.8923879040667497</v>
      </c>
      <c r="C9" s="204">
        <f>[4]Sheet1!F8</f>
        <v>9.6338167435728241</v>
      </c>
      <c r="D9" s="204">
        <f>[4]Sheet1!H8</f>
        <v>12.742454728370229</v>
      </c>
      <c r="E9" s="204">
        <f>[4]Sheet1!J8</f>
        <v>9.244863013698625</v>
      </c>
      <c r="F9" s="204">
        <f>[4]Sheet1!L8</f>
        <v>6.467661691542288</v>
      </c>
      <c r="G9" s="204">
        <f>[4]Sheet1!N8</f>
        <v>7.6149914821124325</v>
      </c>
      <c r="H9" s="93">
        <f t="shared" ref="H9:I9" si="0">AVERAGE(H10:H12)</f>
        <v>0</v>
      </c>
      <c r="I9" s="93">
        <f t="shared" si="0"/>
        <v>0</v>
      </c>
    </row>
    <row r="10" spans="1:11">
      <c r="A10" s="136" t="s">
        <v>68</v>
      </c>
      <c r="B10" s="204">
        <f>[4]Sheet1!D10</f>
        <v>9.6599622878692717</v>
      </c>
      <c r="C10" s="204">
        <f>[4]Sheet1!F10</f>
        <v>10.371347785108384</v>
      </c>
      <c r="D10" s="204">
        <f>[4]Sheet1!H10</f>
        <v>13.16589861751152</v>
      </c>
      <c r="E10" s="204">
        <f>[4]Sheet1!J10</f>
        <v>9.9400260756192917</v>
      </c>
      <c r="F10" s="204">
        <f>[4]Sheet1!L10</f>
        <v>6.792207792207793</v>
      </c>
      <c r="G10" s="204">
        <f>[4]Sheet1!N10</f>
        <v>8.2358490566037741</v>
      </c>
      <c r="H10" s="93">
        <f>[1]MercLab!H378</f>
        <v>0</v>
      </c>
      <c r="I10" s="93">
        <f>[1]MercLab!I378</f>
        <v>0</v>
      </c>
    </row>
    <row r="11" spans="1:11">
      <c r="A11" s="136" t="s">
        <v>69</v>
      </c>
      <c r="B11" s="204">
        <f>[4]Sheet1!D11</f>
        <v>9.1508739650413897</v>
      </c>
      <c r="C11" s="204">
        <f>[4]Sheet1!F11</f>
        <v>9.7908961593172101</v>
      </c>
      <c r="D11" s="204">
        <f>[4]Sheet1!H11</f>
        <v>12.683333333333335</v>
      </c>
      <c r="E11" s="204">
        <f>[4]Sheet1!J11</f>
        <v>9.7633333333333354</v>
      </c>
      <c r="F11" s="204">
        <f>[4]Sheet1!L11</f>
        <v>6.1395348837209287</v>
      </c>
      <c r="G11" s="204">
        <f>[4]Sheet1!N11</f>
        <v>7.9791666666666652</v>
      </c>
      <c r="H11" s="93">
        <f>[1]MercLab!H379</f>
        <v>0</v>
      </c>
      <c r="I11" s="93">
        <f>[1]MercLab!I379</f>
        <v>0</v>
      </c>
    </row>
    <row r="12" spans="1:11">
      <c r="A12" s="136" t="s">
        <v>97</v>
      </c>
      <c r="B12" s="204">
        <f>[4]Sheet1!D12</f>
        <v>8.1828058573452722</v>
      </c>
      <c r="C12" s="204">
        <f>[4]Sheet1!F12</f>
        <v>8.9307086614173326</v>
      </c>
      <c r="D12" s="204">
        <f>[4]Sheet1!H12</f>
        <v>12.340909090909088</v>
      </c>
      <c r="E12" s="204">
        <f>[4]Sheet1!J12</f>
        <v>8.3735810113519058</v>
      </c>
      <c r="F12" s="204">
        <f>[4]Sheet1!L12</f>
        <v>6.3333333333333321</v>
      </c>
      <c r="G12" s="204">
        <f>[4]Sheet1!N12</f>
        <v>7.0613931523022453</v>
      </c>
      <c r="H12" s="93">
        <f>[1]MercLab!H380</f>
        <v>0</v>
      </c>
      <c r="I12" s="93">
        <f>[1]MercLab!I380</f>
        <v>0</v>
      </c>
    </row>
    <row r="13" spans="1:11">
      <c r="A13" s="135" t="s">
        <v>70</v>
      </c>
      <c r="B13" s="204">
        <f>[4]Sheet1!D13</f>
        <v>5.8399780038493274</v>
      </c>
      <c r="C13" s="204">
        <f>[4]Sheet1!F13</f>
        <v>6.5833798103736623</v>
      </c>
      <c r="D13" s="204">
        <f>[4]Sheet1!H13</f>
        <v>10.279999999999996</v>
      </c>
      <c r="E13" s="204">
        <f>[4]Sheet1!J13</f>
        <v>6.3312061263560908</v>
      </c>
      <c r="F13" s="204">
        <f>[4]Sheet1!L13</f>
        <v>5.9207920792079216</v>
      </c>
      <c r="G13" s="204">
        <f>[4]Sheet1!N13</f>
        <v>5.1171366594360101</v>
      </c>
      <c r="H13" s="93">
        <f>[1]MercLab!H381</f>
        <v>0</v>
      </c>
      <c r="I13" s="93">
        <f>[1]MercLab!I381</f>
        <v>0</v>
      </c>
    </row>
    <row r="14" spans="1:11">
      <c r="A14" s="137"/>
      <c r="H14" s="106"/>
      <c r="I14" s="106"/>
    </row>
    <row r="15" spans="1:11">
      <c r="A15" s="104" t="s">
        <v>14</v>
      </c>
      <c r="B15" s="204"/>
      <c r="C15" s="204"/>
      <c r="D15" s="204"/>
      <c r="E15" s="204"/>
      <c r="F15" s="204"/>
      <c r="G15" s="204"/>
      <c r="H15" s="109">
        <f>[1]MercLab!H382</f>
        <v>0</v>
      </c>
      <c r="I15" s="109">
        <f>[1]MercLab!I382</f>
        <v>0</v>
      </c>
    </row>
    <row r="16" spans="1:11">
      <c r="A16" s="135" t="s">
        <v>44</v>
      </c>
      <c r="B16" s="204">
        <f>[4]Sheet1!D15</f>
        <v>0</v>
      </c>
      <c r="C16" s="204">
        <f>[4]Sheet1!F15</f>
        <v>0</v>
      </c>
      <c r="D16" s="204">
        <f>[4]Sheet1!H15</f>
        <v>0</v>
      </c>
      <c r="E16" s="204">
        <f>[4]Sheet1!J15</f>
        <v>0</v>
      </c>
      <c r="F16" s="204">
        <f>[4]Sheet1!L15</f>
        <v>0</v>
      </c>
      <c r="G16" s="204">
        <f>[4]Sheet1!N15</f>
        <v>0</v>
      </c>
      <c r="H16" s="93">
        <f>[1]MercLab!H383</f>
        <v>0</v>
      </c>
      <c r="I16" s="93">
        <f>[1]MercLab!I383</f>
        <v>0</v>
      </c>
    </row>
    <row r="17" spans="1:9" ht="12.75" customHeight="1">
      <c r="A17" s="135" t="s">
        <v>45</v>
      </c>
      <c r="B17" s="204">
        <f>[4]Sheet1!D16</f>
        <v>4.7057392009734276</v>
      </c>
      <c r="C17" s="204">
        <f>[4]Sheet1!F16</f>
        <v>4.9483347566182827</v>
      </c>
      <c r="D17" s="204">
        <f>[4]Sheet1!H16</f>
        <v>5.3300970873786397</v>
      </c>
      <c r="E17" s="204">
        <f>[4]Sheet1!J16</f>
        <v>4.9443349753694488</v>
      </c>
      <c r="F17" s="204">
        <f>[4]Sheet1!L16</f>
        <v>4.7990430622009557</v>
      </c>
      <c r="G17" s="204">
        <f>[4]Sheet1!N16</f>
        <v>4.4862881421398129</v>
      </c>
      <c r="H17" s="93">
        <f>[1]MercLab!H384</f>
        <v>0</v>
      </c>
      <c r="I17" s="93">
        <f>[1]MercLab!I384</f>
        <v>0</v>
      </c>
    </row>
    <row r="18" spans="1:9">
      <c r="A18" s="135" t="s">
        <v>46</v>
      </c>
      <c r="B18" s="204">
        <f>[4]Sheet1!D17</f>
        <v>10.337213814512996</v>
      </c>
      <c r="C18" s="204">
        <f>[4]Sheet1!F17</f>
        <v>10.435558112773279</v>
      </c>
      <c r="D18" s="204">
        <f>[4]Sheet1!H17</f>
        <v>11.190082644628102</v>
      </c>
      <c r="E18" s="204">
        <f>[4]Sheet1!J17</f>
        <v>10.371367824238149</v>
      </c>
      <c r="F18" s="204">
        <f>[4]Sheet1!L17</f>
        <v>9.3529411764705923</v>
      </c>
      <c r="G18" s="204">
        <f>[4]Sheet1!N17</f>
        <v>10.133492252681766</v>
      </c>
      <c r="H18" s="93">
        <f>[1]MercLab!H385</f>
        <v>0</v>
      </c>
      <c r="I18" s="93">
        <f>[1]MercLab!I385</f>
        <v>0</v>
      </c>
    </row>
    <row r="19" spans="1:9" ht="12.75" customHeight="1">
      <c r="A19" s="135" t="s">
        <v>47</v>
      </c>
      <c r="B19" s="204">
        <f>[4]Sheet1!D18</f>
        <v>15.190476190476184</v>
      </c>
      <c r="C19" s="204">
        <f>[4]Sheet1!F18</f>
        <v>15.13654618473895</v>
      </c>
      <c r="D19" s="204">
        <f>[4]Sheet1!H18</f>
        <v>15.74368231046931</v>
      </c>
      <c r="E19" s="204">
        <f>[4]Sheet1!J18</f>
        <v>14.818181818181824</v>
      </c>
      <c r="F19" s="204">
        <f>[4]Sheet1!L18</f>
        <v>12.500000000000002</v>
      </c>
      <c r="G19" s="204">
        <f>[4]Sheet1!N18</f>
        <v>15.418079096045204</v>
      </c>
      <c r="H19" s="93">
        <f>[1]MercLab!H386</f>
        <v>0</v>
      </c>
      <c r="I19" s="93">
        <f>[1]MercLab!I386</f>
        <v>0</v>
      </c>
    </row>
    <row r="20" spans="1:9">
      <c r="A20" s="135" t="s">
        <v>63</v>
      </c>
      <c r="B20" s="204">
        <f>[4]Sheet1!D19</f>
        <v>0</v>
      </c>
      <c r="C20" s="204">
        <f>[4]Sheet1!F19</f>
        <v>0</v>
      </c>
      <c r="D20" s="204">
        <f>[4]Sheet1!H19</f>
        <v>0</v>
      </c>
      <c r="E20" s="204">
        <f>[4]Sheet1!J19</f>
        <v>0</v>
      </c>
      <c r="F20" s="204">
        <f>[4]Sheet1!L19</f>
        <v>0</v>
      </c>
      <c r="G20" s="204">
        <f>[4]Sheet1!N19</f>
        <v>0</v>
      </c>
      <c r="H20" s="93">
        <f>[1]MercLab!H387</f>
        <v>0</v>
      </c>
      <c r="I20" s="93">
        <f>[1]MercLab!I387</f>
        <v>0</v>
      </c>
    </row>
    <row r="21" spans="1:9" ht="12.75" customHeight="1">
      <c r="A21" s="135"/>
      <c r="H21" s="106"/>
      <c r="I21" s="106"/>
    </row>
    <row r="22" spans="1:9">
      <c r="A22" s="104" t="s">
        <v>19</v>
      </c>
      <c r="B22" s="198"/>
      <c r="C22" s="198"/>
      <c r="D22" s="198"/>
      <c r="E22" s="198"/>
      <c r="F22" s="198"/>
      <c r="G22" s="198"/>
      <c r="H22" s="109">
        <f>[1]MercLab!H388</f>
        <v>0</v>
      </c>
      <c r="I22" s="109">
        <f>[1]MercLab!I388</f>
        <v>0</v>
      </c>
    </row>
    <row r="23" spans="1:9">
      <c r="A23" s="135" t="s">
        <v>48</v>
      </c>
      <c r="B23" s="204">
        <f>[4]Sheet1!D20</f>
        <v>3.3999999999999995</v>
      </c>
      <c r="C23" s="204">
        <f>[4]Sheet1!F20</f>
        <v>2.75</v>
      </c>
      <c r="D23" s="204">
        <f>[4]Sheet1!H20</f>
        <v>0</v>
      </c>
      <c r="E23" s="204">
        <f>[4]Sheet1!J20</f>
        <v>2.75</v>
      </c>
      <c r="F23" s="204">
        <f>[4]Sheet1!L20</f>
        <v>0</v>
      </c>
      <c r="G23" s="204">
        <f>[4]Sheet1!N20</f>
        <v>3.6363636363636362</v>
      </c>
      <c r="H23" s="93">
        <f>[1]MercLab!H389</f>
        <v>0</v>
      </c>
      <c r="I23" s="93">
        <f>[1]MercLab!I389</f>
        <v>0</v>
      </c>
    </row>
    <row r="24" spans="1:9">
      <c r="A24" s="135" t="s">
        <v>49</v>
      </c>
      <c r="B24" s="204">
        <f>[4]Sheet1!D21</f>
        <v>5.2830188679245307</v>
      </c>
      <c r="C24" s="204">
        <f>[4]Sheet1!F21</f>
        <v>5.1976744186046533</v>
      </c>
      <c r="D24" s="204">
        <f>[4]Sheet1!H21</f>
        <v>0</v>
      </c>
      <c r="E24" s="204">
        <f>[4]Sheet1!J21</f>
        <v>5.2077922077922079</v>
      </c>
      <c r="F24" s="204">
        <f>[4]Sheet1!L21</f>
        <v>5.1111111111111107</v>
      </c>
      <c r="G24" s="204">
        <f>[4]Sheet1!N21</f>
        <v>5.65</v>
      </c>
      <c r="H24" s="93">
        <f>[1]MercLab!H390</f>
        <v>0</v>
      </c>
      <c r="I24" s="93">
        <f>[1]MercLab!I390</f>
        <v>0</v>
      </c>
    </row>
    <row r="25" spans="1:9">
      <c r="A25" s="135" t="s">
        <v>50</v>
      </c>
      <c r="B25" s="204">
        <f>[4]Sheet1!D22</f>
        <v>6.7267950963222436</v>
      </c>
      <c r="C25" s="204">
        <f>[4]Sheet1!F22</f>
        <v>6.8036529680365279</v>
      </c>
      <c r="D25" s="204">
        <f>[4]Sheet1!H22</f>
        <v>7.875</v>
      </c>
      <c r="E25" s="204">
        <f>[4]Sheet1!J22</f>
        <v>6.7086614173228352</v>
      </c>
      <c r="F25" s="204">
        <f>[4]Sheet1!L22</f>
        <v>7.3673469387755111</v>
      </c>
      <c r="G25" s="204">
        <f>[4]Sheet1!N22</f>
        <v>6.4736842105263186</v>
      </c>
      <c r="H25" s="93">
        <f>[1]MercLab!H391</f>
        <v>0</v>
      </c>
      <c r="I25" s="93">
        <f>[1]MercLab!I391</f>
        <v>0</v>
      </c>
    </row>
    <row r="26" spans="1:9">
      <c r="A26" s="135" t="s">
        <v>51</v>
      </c>
      <c r="B26" s="204">
        <f>[4]Sheet1!D23</f>
        <v>8.6659663865546221</v>
      </c>
      <c r="C26" s="204">
        <f>[4]Sheet1!F23</f>
        <v>8.9990999099910098</v>
      </c>
      <c r="D26" s="204">
        <f>[4]Sheet1!H23</f>
        <v>11.787878787878784</v>
      </c>
      <c r="E26" s="204">
        <f>[4]Sheet1!J23</f>
        <v>8.923312883435587</v>
      </c>
      <c r="F26" s="204">
        <f>[4]Sheet1!L23</f>
        <v>7.3582089552238816</v>
      </c>
      <c r="G26" s="204">
        <f>[4]Sheet1!N23</f>
        <v>7.4984227129337535</v>
      </c>
      <c r="H26" s="93">
        <f>[1]MercLab!H392</f>
        <v>0</v>
      </c>
      <c r="I26" s="93">
        <f>[1]MercLab!I392</f>
        <v>0</v>
      </c>
    </row>
    <row r="27" spans="1:9">
      <c r="A27" s="135" t="s">
        <v>52</v>
      </c>
      <c r="B27" s="204">
        <f>[4]Sheet1!D24</f>
        <v>8.9868995633187705</v>
      </c>
      <c r="C27" s="204">
        <f>[4]Sheet1!F24</f>
        <v>9.5759493670886062</v>
      </c>
      <c r="D27" s="204">
        <f>[4]Sheet1!H24</f>
        <v>13.220930232558144</v>
      </c>
      <c r="E27" s="204">
        <f>[4]Sheet1!J24</f>
        <v>9.2559880239520957</v>
      </c>
      <c r="F27" s="204">
        <f>[4]Sheet1!L24</f>
        <v>6.8055555555555554</v>
      </c>
      <c r="G27" s="204">
        <f>[4]Sheet1!N24</f>
        <v>7.6760563380281717</v>
      </c>
      <c r="H27" s="93">
        <f>[1]MercLab!H393</f>
        <v>0</v>
      </c>
      <c r="I27" s="93">
        <f>[1]MercLab!I393</f>
        <v>0</v>
      </c>
    </row>
    <row r="28" spans="1:9">
      <c r="A28" s="135" t="s">
        <v>64</v>
      </c>
      <c r="B28" s="204">
        <f>[4]Sheet1!D25</f>
        <v>7.9919354838709404</v>
      </c>
      <c r="C28" s="204">
        <f>[4]Sheet1!F25</f>
        <v>8.7641379310344814</v>
      </c>
      <c r="D28" s="204">
        <f>[4]Sheet1!H25</f>
        <v>12.272727272727273</v>
      </c>
      <c r="E28" s="204">
        <f>[4]Sheet1!J25</f>
        <v>8.3993399339933923</v>
      </c>
      <c r="F28" s="204">
        <f>[4]Sheet1!L25</f>
        <v>5.9354838709677429</v>
      </c>
      <c r="G28" s="204">
        <f>[4]Sheet1!N25</f>
        <v>6.904854368932039</v>
      </c>
      <c r="H28" s="93">
        <f>[1]MercLab!H394</f>
        <v>0</v>
      </c>
      <c r="I28" s="93">
        <f>[1]MercLab!I394</f>
        <v>0</v>
      </c>
    </row>
    <row r="29" spans="1:9" ht="12.75" customHeight="1">
      <c r="A29" s="135" t="s">
        <v>65</v>
      </c>
      <c r="B29" s="204">
        <f>[4]Sheet1!D26</f>
        <v>7.3816276202219528</v>
      </c>
      <c r="C29" s="204">
        <f>[4]Sheet1!F26</f>
        <v>8.2801461632155746</v>
      </c>
      <c r="D29" s="204">
        <f>[4]Sheet1!H26</f>
        <v>12.264900662251652</v>
      </c>
      <c r="E29" s="204">
        <f>[4]Sheet1!J26</f>
        <v>7.503184713375787</v>
      </c>
      <c r="F29" s="204">
        <f>[4]Sheet1!L26</f>
        <v>5.5714285714285721</v>
      </c>
      <c r="G29" s="204">
        <f>[4]Sheet1!N26</f>
        <v>6.4606741573033704</v>
      </c>
      <c r="H29" s="93">
        <f>[1]MercLab!H395</f>
        <v>0</v>
      </c>
      <c r="I29" s="93">
        <f>[1]MercLab!I395</f>
        <v>0</v>
      </c>
    </row>
    <row r="30" spans="1:9">
      <c r="A30" s="135" t="s">
        <v>66</v>
      </c>
      <c r="B30" s="204">
        <f>[4]Sheet1!D27</f>
        <v>6.8675496688741777</v>
      </c>
      <c r="C30" s="204">
        <f>[4]Sheet1!F27</f>
        <v>8.3468795355587915</v>
      </c>
      <c r="D30" s="204">
        <f>[4]Sheet1!H27</f>
        <v>12.37297297297297</v>
      </c>
      <c r="E30" s="204">
        <f>[4]Sheet1!J27</f>
        <v>7.0507726269315647</v>
      </c>
      <c r="F30" s="204">
        <f>[4]Sheet1!L27</f>
        <v>5.2549019607843146</v>
      </c>
      <c r="G30" s="204">
        <f>[4]Sheet1!N27</f>
        <v>5.818930041152254</v>
      </c>
      <c r="H30" s="93">
        <f>[1]MercLab!H396</f>
        <v>0</v>
      </c>
      <c r="I30" s="93">
        <f>[1]MercLab!I396</f>
        <v>0</v>
      </c>
    </row>
    <row r="31" spans="1:9" ht="12.75" customHeight="1">
      <c r="A31" s="135" t="s">
        <v>98</v>
      </c>
      <c r="B31" s="204">
        <f>[4]Sheet1!D28</f>
        <v>5.412500000000005</v>
      </c>
      <c r="C31" s="204">
        <f>[4]Sheet1!F28</f>
        <v>6.9567901234567886</v>
      </c>
      <c r="D31" s="204">
        <f>[4]Sheet1!H28</f>
        <v>11.026315789473683</v>
      </c>
      <c r="E31" s="204">
        <f>[4]Sheet1!J28</f>
        <v>5.9906542056074752</v>
      </c>
      <c r="F31" s="204">
        <f>[4]Sheet1!L28</f>
        <v>3.9411764705882355</v>
      </c>
      <c r="G31" s="204">
        <f>[4]Sheet1!N28</f>
        <v>4.8891213389121351</v>
      </c>
      <c r="H31" s="93">
        <f>[1]MercLab!H397</f>
        <v>0</v>
      </c>
      <c r="I31" s="93">
        <f>[1]MercLab!I397</f>
        <v>0</v>
      </c>
    </row>
    <row r="32" spans="1:9">
      <c r="A32" s="135"/>
      <c r="B32" s="100"/>
      <c r="C32" s="100"/>
      <c r="D32" s="100"/>
      <c r="E32" s="100"/>
      <c r="F32" s="100"/>
      <c r="G32" s="100"/>
      <c r="H32" s="106"/>
      <c r="I32" s="106"/>
    </row>
    <row r="33" spans="1:9">
      <c r="A33" s="104" t="s">
        <v>15</v>
      </c>
      <c r="H33" s="109">
        <f>[1]MercLab!H398</f>
        <v>0</v>
      </c>
      <c r="I33" s="109">
        <f>[1]MercLab!I398</f>
        <v>0</v>
      </c>
    </row>
    <row r="34" spans="1:9">
      <c r="A34" s="135" t="s">
        <v>3</v>
      </c>
      <c r="B34" s="204">
        <f>[4]Sheet1!D30</f>
        <v>7.107588856868376</v>
      </c>
      <c r="C34" s="204">
        <f>[4]Sheet1!F30</f>
        <v>7.7095238095238203</v>
      </c>
      <c r="D34" s="204">
        <f>[4]Sheet1!H30</f>
        <v>11.52430555555555</v>
      </c>
      <c r="E34" s="204">
        <f>[4]Sheet1!J30</f>
        <v>7.3372011251758193</v>
      </c>
      <c r="F34" s="204">
        <f>[4]Sheet1!L30</f>
        <v>5.5</v>
      </c>
      <c r="G34" s="204">
        <f>[4]Sheet1!N30</f>
        <v>6.1849148418491424</v>
      </c>
      <c r="H34" s="93">
        <f>[1]MercLab!H399</f>
        <v>0</v>
      </c>
      <c r="I34" s="93">
        <f>[1]MercLab!I399</f>
        <v>0</v>
      </c>
    </row>
    <row r="35" spans="1:9">
      <c r="A35" s="135" t="s">
        <v>4</v>
      </c>
      <c r="B35" s="204">
        <f>[4]Sheet1!D31</f>
        <v>8.3309575457081131</v>
      </c>
      <c r="C35" s="204">
        <f>[4]Sheet1!F31</f>
        <v>9.9868813357185573</v>
      </c>
      <c r="D35" s="204">
        <f>[4]Sheet1!H31</f>
        <v>12.871257485029938</v>
      </c>
      <c r="E35" s="204">
        <f>[4]Sheet1!J31</f>
        <v>10.056657223796028</v>
      </c>
      <c r="F35" s="204">
        <f>[4]Sheet1!L31</f>
        <v>6.3345070422535192</v>
      </c>
      <c r="G35" s="204">
        <f>[4]Sheet1!N31</f>
        <v>6.5393548387096816</v>
      </c>
      <c r="H35" s="93">
        <f>[1]MercLab!H400</f>
        <v>0</v>
      </c>
      <c r="I35" s="93">
        <f>[1]MercLab!I400</f>
        <v>0</v>
      </c>
    </row>
    <row r="36" spans="1:9">
      <c r="A36" s="138"/>
      <c r="H36" s="106"/>
      <c r="I36" s="106"/>
    </row>
    <row r="37" spans="1:9">
      <c r="A37" s="35" t="s">
        <v>111</v>
      </c>
      <c r="B37" s="198"/>
      <c r="C37" s="198"/>
      <c r="D37" s="198"/>
      <c r="E37" s="198"/>
      <c r="F37" s="198"/>
      <c r="G37" s="198"/>
      <c r="H37" s="108">
        <f>[1]MercLab!H401</f>
        <v>0</v>
      </c>
      <c r="I37" s="108">
        <f>[1]MercLab!I401</f>
        <v>0</v>
      </c>
    </row>
    <row r="38" spans="1:9">
      <c r="A38" s="36" t="s">
        <v>103</v>
      </c>
      <c r="B38" s="204">
        <f>[4]Sheet1!D32</f>
        <v>6.6762711864406779</v>
      </c>
      <c r="C38" s="204">
        <f>[4]Sheet1!F32</f>
        <v>7.296041308089503</v>
      </c>
      <c r="D38" s="204">
        <f>[4]Sheet1!H32</f>
        <v>9.8874999999999957</v>
      </c>
      <c r="E38" s="204">
        <f>[4]Sheet1!J32</f>
        <v>7.1860857818304682</v>
      </c>
      <c r="F38" s="204">
        <f>[4]Sheet1!L32</f>
        <v>6.2561403508771933</v>
      </c>
      <c r="G38" s="204">
        <f>[4]Sheet1!N32</f>
        <v>5.9570572569906792</v>
      </c>
      <c r="H38" s="93">
        <f t="shared" ref="H38:I38" si="1">AVERAGE(H39:H41)</f>
        <v>0</v>
      </c>
      <c r="I38" s="93">
        <f t="shared" si="1"/>
        <v>0</v>
      </c>
    </row>
    <row r="39" spans="1:9">
      <c r="A39" s="37" t="s">
        <v>113</v>
      </c>
      <c r="B39" s="204">
        <f>[4]Sheet1!D33</f>
        <v>6.3497923396400564</v>
      </c>
      <c r="C39" s="204">
        <f>[4]Sheet1!F33</f>
        <v>6.9601990049751237</v>
      </c>
      <c r="D39" s="204">
        <f>[4]Sheet1!H33</f>
        <v>10.571428571428571</v>
      </c>
      <c r="E39" s="204">
        <f>[4]Sheet1!J33</f>
        <v>6.6686656671664108</v>
      </c>
      <c r="F39" s="204">
        <f>[4]Sheet1!L33</f>
        <v>6.0895522388059709</v>
      </c>
      <c r="G39" s="204">
        <f>[4]Sheet1!N33</f>
        <v>5.9897285399853137</v>
      </c>
      <c r="H39" s="93">
        <f>[1]MercLab!H402</f>
        <v>0</v>
      </c>
      <c r="I39" s="93">
        <f>[1]MercLab!I402</f>
        <v>0</v>
      </c>
    </row>
    <row r="40" spans="1:9">
      <c r="A40" s="37" t="s">
        <v>114</v>
      </c>
      <c r="B40" s="204">
        <f>[4]Sheet1!D34</f>
        <v>6.8499388004895883</v>
      </c>
      <c r="C40" s="204">
        <f>[4]Sheet1!F34</f>
        <v>7.3982300884955716</v>
      </c>
      <c r="D40" s="204">
        <f>[4]Sheet1!H34</f>
        <v>9.6172839506172867</v>
      </c>
      <c r="E40" s="204">
        <f>[4]Sheet1!J34</f>
        <v>7.3397839783978442</v>
      </c>
      <c r="F40" s="204">
        <f>[4]Sheet1!L34</f>
        <v>6.3302325581395325</v>
      </c>
      <c r="G40" s="204">
        <f>[4]Sheet1!N34</f>
        <v>5.8909825033647492</v>
      </c>
      <c r="H40" s="93">
        <f>[1]MercLab!H403</f>
        <v>0</v>
      </c>
      <c r="I40" s="93">
        <f>[1]MercLab!I403</f>
        <v>0</v>
      </c>
    </row>
    <row r="41" spans="1:9">
      <c r="A41" s="37" t="s">
        <v>115</v>
      </c>
      <c r="B41" s="204">
        <f>[4]Sheet1!D35</f>
        <v>6.6680672268907548</v>
      </c>
      <c r="C41" s="204">
        <f>[4]Sheet1!F35</f>
        <v>7.3493975903614475</v>
      </c>
      <c r="D41" s="204">
        <f>[4]Sheet1!H35</f>
        <v>9.375</v>
      </c>
      <c r="E41" s="204">
        <f>[4]Sheet1!J35</f>
        <v>7.2361111111111134</v>
      </c>
      <c r="F41" s="204">
        <f>[4]Sheet1!L35</f>
        <v>4.6666666666666661</v>
      </c>
      <c r="G41" s="204">
        <f>[4]Sheet1!N35</f>
        <v>6.3032258064516116</v>
      </c>
      <c r="H41" s="93">
        <f>[1]MercLab!H404</f>
        <v>0</v>
      </c>
      <c r="I41" s="93">
        <f>[1]MercLab!I404</f>
        <v>0</v>
      </c>
    </row>
    <row r="42" spans="1:9">
      <c r="A42" s="36" t="s">
        <v>104</v>
      </c>
      <c r="B42" s="204">
        <f>[4]Sheet1!D36</f>
        <v>9.9702577660277729</v>
      </c>
      <c r="C42" s="204">
        <f>[4]Sheet1!F36</f>
        <v>10.908839779005525</v>
      </c>
      <c r="D42" s="204">
        <f>[4]Sheet1!H36</f>
        <v>12.976833976833975</v>
      </c>
      <c r="E42" s="204">
        <f>[4]Sheet1!J36</f>
        <v>10.334567901234562</v>
      </c>
      <c r="F42" s="204">
        <f>[4]Sheet1!L36</f>
        <v>6.7647058823529411</v>
      </c>
      <c r="G42" s="204">
        <f>[4]Sheet1!N36</f>
        <v>7.5831381733021068</v>
      </c>
      <c r="H42" s="93">
        <f>[1]MercLab!H405</f>
        <v>0</v>
      </c>
      <c r="I42" s="93">
        <f>[1]MercLab!I405</f>
        <v>0</v>
      </c>
    </row>
    <row r="43" spans="1:9">
      <c r="A43" s="36" t="s">
        <v>105</v>
      </c>
      <c r="B43" s="204">
        <f>[4]Sheet1!D37</f>
        <v>12.309433962264157</v>
      </c>
      <c r="C43" s="204">
        <f>[4]Sheet1!F37</f>
        <v>14.139240506329111</v>
      </c>
      <c r="D43" s="204">
        <f>[4]Sheet1!H37</f>
        <v>14.868421052631579</v>
      </c>
      <c r="E43" s="204">
        <f>[4]Sheet1!J37</f>
        <v>13.463414634146343</v>
      </c>
      <c r="F43" s="204">
        <f>[4]Sheet1!L37</f>
        <v>0</v>
      </c>
      <c r="G43" s="204">
        <f>[4]Sheet1!N37</f>
        <v>9.6074766355140238</v>
      </c>
      <c r="H43" s="93">
        <f>[1]MercLab!H406</f>
        <v>0</v>
      </c>
      <c r="I43" s="93">
        <f>[1]MercLab!I406</f>
        <v>0</v>
      </c>
    </row>
    <row r="44" spans="1:9">
      <c r="A44" s="36" t="s">
        <v>106</v>
      </c>
      <c r="B44" s="204">
        <f>[4]Sheet1!D38</f>
        <v>13.769230769230766</v>
      </c>
      <c r="C44" s="204">
        <f>[4]Sheet1!F38</f>
        <v>15.118644067796609</v>
      </c>
      <c r="D44" s="204">
        <f>[4]Sheet1!H38</f>
        <v>15.030303030303031</v>
      </c>
      <c r="E44" s="204">
        <f>[4]Sheet1!J38</f>
        <v>15.230769230769234</v>
      </c>
      <c r="F44" s="204">
        <f>[4]Sheet1!L38</f>
        <v>0</v>
      </c>
      <c r="G44" s="204">
        <f>[4]Sheet1!N38</f>
        <v>9.5789473684210549</v>
      </c>
      <c r="H44" s="93">
        <f>[1]MercLab!H407</f>
        <v>0</v>
      </c>
      <c r="I44" s="93">
        <f>[1]MercLab!I407</f>
        <v>0</v>
      </c>
    </row>
    <row r="45" spans="1:9">
      <c r="A45" s="36" t="s">
        <v>107</v>
      </c>
      <c r="B45" s="204">
        <f>[4]Sheet1!D39</f>
        <v>13.166666666666664</v>
      </c>
      <c r="C45" s="204">
        <f>[4]Sheet1!F39</f>
        <v>16.621621621621625</v>
      </c>
      <c r="D45" s="204">
        <f>[4]Sheet1!H39</f>
        <v>18.428571428571431</v>
      </c>
      <c r="E45" s="204">
        <f>[4]Sheet1!J39</f>
        <v>15.521739130434787</v>
      </c>
      <c r="F45" s="204">
        <f>[4]Sheet1!L39</f>
        <v>0</v>
      </c>
      <c r="G45" s="204">
        <f>[4]Sheet1!N39</f>
        <v>10.4468085106383</v>
      </c>
      <c r="H45" s="93">
        <f>[1]MercLab!H408</f>
        <v>0</v>
      </c>
      <c r="I45" s="93">
        <f>[1]MercLab!I408</f>
        <v>0</v>
      </c>
    </row>
    <row r="46" spans="1:9">
      <c r="A46" s="137"/>
      <c r="H46" s="106"/>
      <c r="I46" s="106"/>
    </row>
    <row r="47" spans="1:9">
      <c r="A47" s="104" t="s">
        <v>16</v>
      </c>
      <c r="B47" s="198"/>
      <c r="C47" s="198"/>
      <c r="D47" s="198"/>
      <c r="E47" s="198"/>
      <c r="F47" s="198"/>
      <c r="G47" s="198"/>
      <c r="H47" s="109">
        <f>[1]MercLab!H409</f>
        <v>0</v>
      </c>
      <c r="I47" s="109">
        <f>[1]MercLab!I409</f>
        <v>0</v>
      </c>
    </row>
    <row r="48" spans="1:9">
      <c r="A48" s="135" t="s">
        <v>45</v>
      </c>
      <c r="B48" s="204">
        <f>[4]Sheet1!D40</f>
        <v>5.0262096774193621</v>
      </c>
      <c r="C48" s="204">
        <f>[4]Sheet1!F40</f>
        <v>5.3202185792349681</v>
      </c>
      <c r="D48" s="204">
        <f>[4]Sheet1!H40</f>
        <v>0</v>
      </c>
      <c r="E48" s="204">
        <f>[4]Sheet1!J40</f>
        <v>5.3202185792349681</v>
      </c>
      <c r="F48" s="204">
        <f>[4]Sheet1!L40</f>
        <v>0</v>
      </c>
      <c r="G48" s="204">
        <f>[4]Sheet1!N40</f>
        <v>4.7745556594948546</v>
      </c>
      <c r="H48" s="93">
        <f>[1]MercLab!H410</f>
        <v>0</v>
      </c>
      <c r="I48" s="93">
        <f>[1]MercLab!I410</f>
        <v>0</v>
      </c>
    </row>
    <row r="49" spans="1:9">
      <c r="A49" s="135" t="s">
        <v>46</v>
      </c>
      <c r="B49" s="204">
        <f>[4]Sheet1!D41</f>
        <v>7.8497790868924984</v>
      </c>
      <c r="C49" s="204">
        <f>[4]Sheet1!F41</f>
        <v>8.7095990279465294</v>
      </c>
      <c r="D49" s="204">
        <f>[4]Sheet1!H41</f>
        <v>6</v>
      </c>
      <c r="E49" s="204">
        <f>[4]Sheet1!J41</f>
        <v>8.7128953771289535</v>
      </c>
      <c r="F49" s="204">
        <f>[4]Sheet1!L41</f>
        <v>0</v>
      </c>
      <c r="G49" s="204">
        <f>[4]Sheet1!N41</f>
        <v>6.5271028037383187</v>
      </c>
      <c r="H49" s="93">
        <f>[1]MercLab!H411</f>
        <v>0</v>
      </c>
      <c r="I49" s="93">
        <f>[1]MercLab!I411</f>
        <v>0</v>
      </c>
    </row>
    <row r="50" spans="1:9">
      <c r="A50" s="135" t="s">
        <v>67</v>
      </c>
      <c r="B50" s="204">
        <f>[4]Sheet1!D42</f>
        <v>8.49528301886793</v>
      </c>
      <c r="C50" s="204">
        <f>[4]Sheet1!F42</f>
        <v>9.3866580310880927</v>
      </c>
      <c r="D50" s="204">
        <f>[4]Sheet1!H42</f>
        <v>12.25764895330113</v>
      </c>
      <c r="E50" s="204">
        <f>[4]Sheet1!J42</f>
        <v>8.9958429561201125</v>
      </c>
      <c r="F50" s="204">
        <f>[4]Sheet1!L42</f>
        <v>6.284768211920527</v>
      </c>
      <c r="G50" s="204">
        <f>[4]Sheet1!N42</f>
        <v>7.1190000000000051</v>
      </c>
      <c r="H50" s="93">
        <f>[1]MercLab!H412</f>
        <v>0</v>
      </c>
      <c r="I50" s="93">
        <f>[1]MercLab!I412</f>
        <v>0</v>
      </c>
    </row>
    <row r="51" spans="1:9">
      <c r="A51" s="135" t="s">
        <v>63</v>
      </c>
      <c r="B51" s="204">
        <f>[4]Sheet1!D43</f>
        <v>11.5</v>
      </c>
      <c r="C51" s="204">
        <f>[4]Sheet1!F43</f>
        <v>11</v>
      </c>
      <c r="D51" s="204">
        <f>[4]Sheet1!H43</f>
        <v>0</v>
      </c>
      <c r="E51" s="204">
        <f>[4]Sheet1!J43</f>
        <v>11</v>
      </c>
      <c r="F51" s="204">
        <f>[4]Sheet1!L43</f>
        <v>0</v>
      </c>
      <c r="G51" s="204">
        <f>[4]Sheet1!N43</f>
        <v>12</v>
      </c>
      <c r="H51" s="93">
        <f>[1]MercLab!H413</f>
        <v>0</v>
      </c>
      <c r="I51" s="93">
        <f>[1]MercLab!I413</f>
        <v>0</v>
      </c>
    </row>
    <row r="52" spans="1:9">
      <c r="A52" s="191"/>
      <c r="B52" s="190"/>
      <c r="C52" s="190"/>
      <c r="D52" s="190"/>
      <c r="E52" s="190"/>
      <c r="F52" s="190"/>
      <c r="G52" s="190"/>
      <c r="H52" s="190"/>
      <c r="I52" s="190"/>
    </row>
    <row r="53" spans="1:9">
      <c r="A53" s="14" t="str">
        <f>'C01'!$A$46</f>
        <v>Fuente: Instituto Nacional de Estadística (INE). L Encuesta Permanente de Hogares de Propósitos Múltiples, Junio 2015.</v>
      </c>
      <c r="B53" s="139"/>
      <c r="C53" s="139"/>
      <c r="D53" s="139"/>
      <c r="E53" s="139"/>
      <c r="F53" s="139"/>
      <c r="G53" s="139"/>
      <c r="H53" s="139"/>
      <c r="I53" s="139"/>
    </row>
    <row r="54" spans="1:9">
      <c r="A54" s="38" t="str">
        <f>'C02'!$A$46</f>
        <v>(Promedio de salarios mínimos por rama)</v>
      </c>
      <c r="B54" s="139"/>
      <c r="C54" s="139"/>
      <c r="D54" s="139"/>
      <c r="E54" s="139"/>
      <c r="F54" s="139"/>
      <c r="G54" s="139"/>
      <c r="H54" s="139"/>
      <c r="I54" s="139"/>
    </row>
    <row r="55" spans="1:9">
      <c r="A55" s="38" t="s">
        <v>112</v>
      </c>
      <c r="B55" s="139"/>
      <c r="C55" s="139"/>
      <c r="D55" s="139"/>
      <c r="E55" s="139"/>
      <c r="F55" s="139"/>
      <c r="G55" s="139"/>
      <c r="H55" s="139"/>
      <c r="I55" s="139"/>
    </row>
    <row r="56" spans="1:9">
      <c r="A56" s="139"/>
      <c r="B56" s="139"/>
      <c r="C56" s="139"/>
      <c r="D56" s="39"/>
      <c r="E56" s="139"/>
      <c r="F56" s="139"/>
      <c r="G56" s="139"/>
      <c r="H56" s="139"/>
      <c r="I56" s="139"/>
    </row>
    <row r="57" spans="1:9">
      <c r="A57" s="287" t="s">
        <v>88</v>
      </c>
      <c r="B57" s="287"/>
      <c r="C57" s="287"/>
      <c r="D57" s="287"/>
      <c r="E57" s="287"/>
      <c r="F57" s="287"/>
      <c r="G57" s="287"/>
      <c r="H57" s="287"/>
      <c r="I57" s="287"/>
    </row>
    <row r="58" spans="1:9">
      <c r="A58" s="287" t="s">
        <v>87</v>
      </c>
      <c r="B58" s="287"/>
      <c r="C58" s="287"/>
      <c r="D58" s="287"/>
      <c r="E58" s="287"/>
      <c r="F58" s="287"/>
      <c r="G58" s="287"/>
      <c r="H58" s="287"/>
      <c r="I58" s="287"/>
    </row>
    <row r="59" spans="1:9">
      <c r="A59" s="287" t="s">
        <v>40</v>
      </c>
      <c r="B59" s="287"/>
      <c r="C59" s="287"/>
      <c r="D59" s="287"/>
      <c r="E59" s="287"/>
      <c r="F59" s="287"/>
      <c r="G59" s="287"/>
      <c r="H59" s="287"/>
      <c r="I59" s="287"/>
    </row>
    <row r="60" spans="1:9">
      <c r="A60" s="139" t="s">
        <v>20</v>
      </c>
      <c r="B60" s="139"/>
      <c r="C60" s="139"/>
      <c r="D60" s="139"/>
      <c r="E60" s="139"/>
      <c r="F60" s="139"/>
      <c r="G60" s="139"/>
      <c r="H60" s="139"/>
      <c r="I60" s="139"/>
    </row>
    <row r="61" spans="1:9">
      <c r="A61" s="284" t="s">
        <v>38</v>
      </c>
      <c r="B61" s="284" t="s">
        <v>34</v>
      </c>
      <c r="C61" s="286" t="s">
        <v>8</v>
      </c>
      <c r="D61" s="286"/>
      <c r="E61" s="286"/>
      <c r="F61" s="286"/>
      <c r="G61" s="284" t="s">
        <v>35</v>
      </c>
      <c r="H61" s="284" t="s">
        <v>43</v>
      </c>
      <c r="I61" s="284" t="s">
        <v>36</v>
      </c>
    </row>
    <row r="62" spans="1:9" ht="24" customHeight="1">
      <c r="A62" s="285"/>
      <c r="B62" s="285"/>
      <c r="C62" s="41" t="s">
        <v>0</v>
      </c>
      <c r="D62" s="41" t="s">
        <v>117</v>
      </c>
      <c r="E62" s="41" t="s">
        <v>12</v>
      </c>
      <c r="F62" s="41" t="s">
        <v>118</v>
      </c>
      <c r="G62" s="285"/>
      <c r="H62" s="285"/>
      <c r="I62" s="285" t="s">
        <v>37</v>
      </c>
    </row>
    <row r="63" spans="1:9">
      <c r="A63" s="40"/>
      <c r="B63" s="40"/>
      <c r="C63" s="42"/>
      <c r="D63" s="40"/>
      <c r="E63" s="40"/>
      <c r="F63" s="40"/>
      <c r="G63" s="40"/>
      <c r="H63" s="40"/>
      <c r="I63" s="40"/>
    </row>
    <row r="64" spans="1:9">
      <c r="A64" s="105" t="s">
        <v>75</v>
      </c>
      <c r="B64" s="92">
        <f>B6</f>
        <v>7.5757827324478217</v>
      </c>
      <c r="C64" s="92">
        <f t="shared" ref="C64:I64" si="2">C6</f>
        <v>8.5007250880463907</v>
      </c>
      <c r="D64" s="92">
        <f t="shared" si="2"/>
        <v>12.247588424437298</v>
      </c>
      <c r="E64" s="92">
        <f t="shared" si="2"/>
        <v>8.0750704586215925</v>
      </c>
      <c r="F64" s="92">
        <f t="shared" si="2"/>
        <v>6.284768211920527</v>
      </c>
      <c r="G64" s="92">
        <f t="shared" si="2"/>
        <v>6.3373092926490937</v>
      </c>
      <c r="H64" s="92">
        <f t="shared" si="2"/>
        <v>0</v>
      </c>
      <c r="I64" s="92">
        <f t="shared" si="2"/>
        <v>0</v>
      </c>
    </row>
    <row r="65" spans="1:9">
      <c r="A65" s="43"/>
      <c r="B65" s="140"/>
      <c r="C65" s="140"/>
      <c r="D65" s="140"/>
      <c r="E65" s="140"/>
      <c r="F65" s="140"/>
      <c r="G65" s="140"/>
      <c r="H65" s="140"/>
      <c r="I65" s="140"/>
    </row>
    <row r="66" spans="1:9">
      <c r="A66" s="17" t="s">
        <v>21</v>
      </c>
      <c r="B66" s="88"/>
      <c r="C66" s="88"/>
      <c r="D66" s="88"/>
      <c r="E66" s="88"/>
      <c r="F66" s="88"/>
      <c r="G66" s="88"/>
      <c r="H66" s="107">
        <f>[1]MercLab!H415</f>
        <v>0</v>
      </c>
      <c r="I66" s="107">
        <f>[1]MercLab!I415</f>
        <v>0</v>
      </c>
    </row>
    <row r="67" spans="1:9">
      <c r="A67" s="101" t="s">
        <v>132</v>
      </c>
      <c r="B67" s="204">
        <f>[4]Sheet1!D44</f>
        <v>5.0229591836734775</v>
      </c>
      <c r="C67" s="204">
        <f>[4]Sheet1!F44</f>
        <v>5.3127071823204446</v>
      </c>
      <c r="D67" s="204">
        <f>[4]Sheet1!H44</f>
        <v>0</v>
      </c>
      <c r="E67" s="204">
        <f>[4]Sheet1!J44</f>
        <v>5.3127071823204446</v>
      </c>
      <c r="F67" s="204">
        <f>[4]Sheet1!L44</f>
        <v>0</v>
      </c>
      <c r="G67" s="204">
        <f>[4]Sheet1!N44</f>
        <v>4.7744075829383785</v>
      </c>
      <c r="H67" s="93">
        <f>[1]MercLab!H416</f>
        <v>0</v>
      </c>
      <c r="I67" s="93">
        <f>[1]MercLab!I416</f>
        <v>0</v>
      </c>
    </row>
    <row r="68" spans="1:9">
      <c r="A68" s="101" t="s">
        <v>133</v>
      </c>
      <c r="B68" s="204">
        <f>[4]Sheet1!D45</f>
        <v>5.291666666666667</v>
      </c>
      <c r="C68" s="204">
        <f>[4]Sheet1!F45</f>
        <v>6</v>
      </c>
      <c r="D68" s="204">
        <f>[4]Sheet1!H45</f>
        <v>0</v>
      </c>
      <c r="E68" s="204">
        <f>[4]Sheet1!J45</f>
        <v>6</v>
      </c>
      <c r="F68" s="204">
        <f>[4]Sheet1!L45</f>
        <v>0</v>
      </c>
      <c r="G68" s="204">
        <f>[4]Sheet1!N45</f>
        <v>4.7857142857142856</v>
      </c>
      <c r="H68" s="93">
        <f>[1]MercLab!H417</f>
        <v>0</v>
      </c>
      <c r="I68" s="93">
        <f>[1]MercLab!I417</f>
        <v>0</v>
      </c>
    </row>
    <row r="69" spans="1:9">
      <c r="A69" s="101" t="s">
        <v>72</v>
      </c>
      <c r="B69" s="204">
        <f>[4]Sheet1!D46</f>
        <v>7.8497790868924984</v>
      </c>
      <c r="C69" s="204">
        <f>[4]Sheet1!F46</f>
        <v>8.7095990279465294</v>
      </c>
      <c r="D69" s="204">
        <f>[4]Sheet1!H46</f>
        <v>6</v>
      </c>
      <c r="E69" s="204">
        <f>[4]Sheet1!J46</f>
        <v>8.7128953771289535</v>
      </c>
      <c r="F69" s="204">
        <f>[4]Sheet1!L46</f>
        <v>0</v>
      </c>
      <c r="G69" s="204">
        <f>[4]Sheet1!N46</f>
        <v>6.5271028037383187</v>
      </c>
      <c r="H69" s="93">
        <f>[1]MercLab!H418</f>
        <v>0</v>
      </c>
      <c r="I69" s="93">
        <f>[1]MercLab!I418</f>
        <v>0</v>
      </c>
    </row>
    <row r="70" spans="1:9" ht="22.5">
      <c r="A70" s="211" t="s">
        <v>134</v>
      </c>
      <c r="B70" s="204">
        <f>[4]Sheet1!D47</f>
        <v>10.8125</v>
      </c>
      <c r="C70" s="204">
        <f>[4]Sheet1!F47</f>
        <v>10.925925925925927</v>
      </c>
      <c r="D70" s="204">
        <f>[4]Sheet1!H47</f>
        <v>11.055555555555555</v>
      </c>
      <c r="E70" s="204">
        <f>[4]Sheet1!J47</f>
        <v>10.666666666666666</v>
      </c>
      <c r="F70" s="204">
        <f>[4]Sheet1!L47</f>
        <v>0</v>
      </c>
      <c r="G70" s="204">
        <f>[4]Sheet1!N47</f>
        <v>10.199999999999999</v>
      </c>
      <c r="H70" s="93">
        <f>[1]MercLab!H419</f>
        <v>0</v>
      </c>
      <c r="I70" s="93">
        <f>[1]MercLab!I419</f>
        <v>0</v>
      </c>
    </row>
    <row r="71" spans="1:9" ht="22.5">
      <c r="A71" s="211" t="s">
        <v>135</v>
      </c>
      <c r="B71" s="204">
        <f>[4]Sheet1!D48</f>
        <v>6.645833333333333</v>
      </c>
      <c r="C71" s="204">
        <f>[4]Sheet1!F48</f>
        <v>8.2142857142857135</v>
      </c>
      <c r="D71" s="204">
        <f>[4]Sheet1!H48</f>
        <v>9.6</v>
      </c>
      <c r="E71" s="204">
        <f>[4]Sheet1!J48</f>
        <v>7.4444444444444429</v>
      </c>
      <c r="F71" s="204">
        <f>[4]Sheet1!L48</f>
        <v>0</v>
      </c>
      <c r="G71" s="204">
        <f>[4]Sheet1!N48</f>
        <v>4.45</v>
      </c>
      <c r="H71" s="93">
        <f>[1]MercLab!H420</f>
        <v>0</v>
      </c>
      <c r="I71" s="93">
        <f>[1]MercLab!I420</f>
        <v>0</v>
      </c>
    </row>
    <row r="72" spans="1:9">
      <c r="A72" s="101" t="s">
        <v>136</v>
      </c>
      <c r="B72" s="204">
        <f>[4]Sheet1!D49</f>
        <v>6.7455197132616451</v>
      </c>
      <c r="C72" s="204">
        <f>[4]Sheet1!F49</f>
        <v>6.7311111111111153</v>
      </c>
      <c r="D72" s="204">
        <f>[4]Sheet1!H49</f>
        <v>16</v>
      </c>
      <c r="E72" s="204">
        <f>[4]Sheet1!J49</f>
        <v>6.7104677060133673</v>
      </c>
      <c r="F72" s="204">
        <f>[4]Sheet1!L49</f>
        <v>0</v>
      </c>
      <c r="G72" s="204">
        <f>[4]Sheet1!N49</f>
        <v>6.8055555555555554</v>
      </c>
      <c r="H72" s="93">
        <f>[1]MercLab!H421</f>
        <v>0</v>
      </c>
      <c r="I72" s="93">
        <f>[1]MercLab!I421</f>
        <v>0</v>
      </c>
    </row>
    <row r="73" spans="1:9" ht="22.5">
      <c r="A73" s="211" t="s">
        <v>137</v>
      </c>
      <c r="B73" s="204">
        <f>[4]Sheet1!D50</f>
        <v>7.8439803439803546</v>
      </c>
      <c r="C73" s="204">
        <f>[4]Sheet1!F50</f>
        <v>9.2394578313252982</v>
      </c>
      <c r="D73" s="204">
        <f>[4]Sheet1!H50</f>
        <v>10.75</v>
      </c>
      <c r="E73" s="204">
        <f>[4]Sheet1!J50</f>
        <v>9.2303030303030305</v>
      </c>
      <c r="F73" s="204">
        <f>[4]Sheet1!L50</f>
        <v>0</v>
      </c>
      <c r="G73" s="204">
        <f>[4]Sheet1!N50</f>
        <v>6.8827800829875523</v>
      </c>
      <c r="H73" s="93">
        <f>[1]MercLab!H422</f>
        <v>0</v>
      </c>
      <c r="I73" s="93">
        <f>[1]MercLab!I422</f>
        <v>0</v>
      </c>
    </row>
    <row r="74" spans="1:9">
      <c r="A74" s="101" t="s">
        <v>138</v>
      </c>
      <c r="B74" s="204">
        <f>[4]Sheet1!D51</f>
        <v>7.3766233766233738</v>
      </c>
      <c r="C74" s="204">
        <f>[4]Sheet1!F51</f>
        <v>7.575757575757577</v>
      </c>
      <c r="D74" s="204">
        <f>[4]Sheet1!H51</f>
        <v>13</v>
      </c>
      <c r="E74" s="204">
        <f>[4]Sheet1!J51</f>
        <v>7.4062500000000027</v>
      </c>
      <c r="F74" s="204">
        <f>[4]Sheet1!L51</f>
        <v>0</v>
      </c>
      <c r="G74" s="204">
        <f>[4]Sheet1!N51</f>
        <v>7.2272727272727257</v>
      </c>
      <c r="H74" s="93">
        <f>[1]MercLab!H423</f>
        <v>0</v>
      </c>
      <c r="I74" s="93">
        <f>[1]MercLab!I423</f>
        <v>0</v>
      </c>
    </row>
    <row r="75" spans="1:9">
      <c r="A75" s="101" t="s">
        <v>139</v>
      </c>
      <c r="B75" s="204">
        <f>[4]Sheet1!D52</f>
        <v>7.6263157894736811</v>
      </c>
      <c r="C75" s="204">
        <f>[4]Sheet1!F52</f>
        <v>8.594594594594593</v>
      </c>
      <c r="D75" s="204">
        <f>[4]Sheet1!H52</f>
        <v>0</v>
      </c>
      <c r="E75" s="204">
        <f>[4]Sheet1!J52</f>
        <v>8.594594594594593</v>
      </c>
      <c r="F75" s="204">
        <f>[4]Sheet1!L52</f>
        <v>0</v>
      </c>
      <c r="G75" s="204">
        <f>[4]Sheet1!N52</f>
        <v>6.707692307692307</v>
      </c>
      <c r="H75" s="93">
        <f>[1]MercLab!H424</f>
        <v>0</v>
      </c>
      <c r="I75" s="93">
        <f>[1]MercLab!I424</f>
        <v>0</v>
      </c>
    </row>
    <row r="76" spans="1:9">
      <c r="A76" s="101" t="s">
        <v>140</v>
      </c>
      <c r="B76" s="204">
        <f>[4]Sheet1!D53</f>
        <v>12.287878787878787</v>
      </c>
      <c r="C76" s="204">
        <f>[4]Sheet1!F53</f>
        <v>12.129032258064512</v>
      </c>
      <c r="D76" s="204">
        <f>[4]Sheet1!H53</f>
        <v>12.375000000000002</v>
      </c>
      <c r="E76" s="204">
        <f>[4]Sheet1!J53</f>
        <v>12.09259259259259</v>
      </c>
      <c r="F76" s="204">
        <f>[4]Sheet1!L53</f>
        <v>0</v>
      </c>
      <c r="G76" s="204">
        <f>[4]Sheet1!N53</f>
        <v>14.75</v>
      </c>
      <c r="H76" s="93">
        <f>[1]MercLab!H425</f>
        <v>0</v>
      </c>
      <c r="I76" s="93">
        <f>[1]MercLab!I425</f>
        <v>0</v>
      </c>
    </row>
    <row r="77" spans="1:9">
      <c r="A77" s="101" t="s">
        <v>141</v>
      </c>
      <c r="B77" s="204">
        <f>[4]Sheet1!D54</f>
        <v>12.90151515151515</v>
      </c>
      <c r="C77" s="204">
        <f>[4]Sheet1!F54</f>
        <v>13.119047619047619</v>
      </c>
      <c r="D77" s="204">
        <f>[4]Sheet1!H54</f>
        <v>13.875000000000002</v>
      </c>
      <c r="E77" s="204">
        <f>[4]Sheet1!J54</f>
        <v>13.067796610169491</v>
      </c>
      <c r="F77" s="204">
        <f>[4]Sheet1!L54</f>
        <v>0</v>
      </c>
      <c r="G77" s="204">
        <f>[4]Sheet1!N54</f>
        <v>8.3333333333333321</v>
      </c>
      <c r="H77" s="93"/>
      <c r="I77" s="93"/>
    </row>
    <row r="78" spans="1:9">
      <c r="A78" s="101" t="s">
        <v>142</v>
      </c>
      <c r="B78" s="204">
        <f>[4]Sheet1!D55</f>
        <v>9.3888888888888911</v>
      </c>
      <c r="C78" s="204">
        <f>[4]Sheet1!F55</f>
        <v>9.1875</v>
      </c>
      <c r="D78" s="204">
        <f>[4]Sheet1!H55</f>
        <v>0</v>
      </c>
      <c r="E78" s="204">
        <f>[4]Sheet1!J55</f>
        <v>9.1875</v>
      </c>
      <c r="F78" s="204">
        <f>[4]Sheet1!L55</f>
        <v>0</v>
      </c>
      <c r="G78" s="204">
        <f>[4]Sheet1!N55</f>
        <v>11</v>
      </c>
      <c r="H78" s="93"/>
      <c r="I78" s="93"/>
    </row>
    <row r="79" spans="1:9">
      <c r="A79" s="101" t="s">
        <v>143</v>
      </c>
      <c r="B79" s="204">
        <f>[4]Sheet1!D56</f>
        <v>13.073684210526315</v>
      </c>
      <c r="C79" s="204">
        <f>[4]Sheet1!F56</f>
        <v>12.586956521739131</v>
      </c>
      <c r="D79" s="204">
        <f>[4]Sheet1!H56</f>
        <v>16</v>
      </c>
      <c r="E79" s="204">
        <f>[4]Sheet1!J56</f>
        <v>12.511111111111111</v>
      </c>
      <c r="F79" s="204">
        <f>[4]Sheet1!L56</f>
        <v>0</v>
      </c>
      <c r="G79" s="204">
        <f>[4]Sheet1!N56</f>
        <v>13.530612244897961</v>
      </c>
      <c r="H79" s="93"/>
      <c r="I79" s="93"/>
    </row>
    <row r="80" spans="1:9">
      <c r="A80" s="101" t="s">
        <v>144</v>
      </c>
      <c r="B80" s="204">
        <f>[4]Sheet1!D57</f>
        <v>8.0642201834862348</v>
      </c>
      <c r="C80" s="204">
        <f>[4]Sheet1!F57</f>
        <v>7.7382198952879575</v>
      </c>
      <c r="D80" s="204">
        <f>[4]Sheet1!H57</f>
        <v>7</v>
      </c>
      <c r="E80" s="204">
        <f>[4]Sheet1!J57</f>
        <v>7.7747252747252702</v>
      </c>
      <c r="F80" s="204">
        <f>[4]Sheet1!L57</f>
        <v>0</v>
      </c>
      <c r="G80" s="204">
        <f>[4]Sheet1!N57</f>
        <v>10.37037037037037</v>
      </c>
      <c r="H80" s="93"/>
      <c r="I80" s="93"/>
    </row>
    <row r="81" spans="1:9" ht="22.5">
      <c r="A81" s="211" t="s">
        <v>145</v>
      </c>
      <c r="B81" s="204">
        <f>[4]Sheet1!D58</f>
        <v>10.992187499999998</v>
      </c>
      <c r="C81" s="204">
        <f>[4]Sheet1!F58</f>
        <v>10.992187499999998</v>
      </c>
      <c r="D81" s="204">
        <f>[4]Sheet1!H58</f>
        <v>11.079999999999997</v>
      </c>
      <c r="E81" s="204">
        <f>[4]Sheet1!J58</f>
        <v>7.333333333333333</v>
      </c>
      <c r="F81" s="204">
        <f>[4]Sheet1!L58</f>
        <v>0</v>
      </c>
      <c r="G81" s="204">
        <f>[4]Sheet1!N58</f>
        <v>0</v>
      </c>
      <c r="H81" s="93"/>
      <c r="I81" s="93"/>
    </row>
    <row r="82" spans="1:9">
      <c r="A82" s="101" t="s">
        <v>146</v>
      </c>
      <c r="B82" s="204">
        <f>[4]Sheet1!D59</f>
        <v>13.763473053892213</v>
      </c>
      <c r="C82" s="204">
        <f>[4]Sheet1!F59</f>
        <v>13.77230769230769</v>
      </c>
      <c r="D82" s="204">
        <f>[4]Sheet1!H59</f>
        <v>14.100456621004563</v>
      </c>
      <c r="E82" s="204">
        <f>[4]Sheet1!J59</f>
        <v>13.094339622641511</v>
      </c>
      <c r="F82" s="204">
        <f>[4]Sheet1!L59</f>
        <v>0</v>
      </c>
      <c r="G82" s="204">
        <f>[4]Sheet1!N59</f>
        <v>13.444444444444445</v>
      </c>
      <c r="H82" s="93"/>
      <c r="I82" s="93"/>
    </row>
    <row r="83" spans="1:9" ht="22.5">
      <c r="A83" s="211" t="s">
        <v>147</v>
      </c>
      <c r="B83" s="204">
        <f>[4]Sheet1!D60</f>
        <v>11.569620253164555</v>
      </c>
      <c r="C83" s="204">
        <f>[4]Sheet1!F60</f>
        <v>11.469798657718123</v>
      </c>
      <c r="D83" s="204">
        <f>[4]Sheet1!H60</f>
        <v>11.965909090909092</v>
      </c>
      <c r="E83" s="204">
        <f>[4]Sheet1!J60</f>
        <v>10.754098360655739</v>
      </c>
      <c r="F83" s="204">
        <f>[4]Sheet1!L60</f>
        <v>0</v>
      </c>
      <c r="G83" s="204">
        <f>[4]Sheet1!N60</f>
        <v>13.222222222222221</v>
      </c>
      <c r="H83" s="93"/>
      <c r="I83" s="93"/>
    </row>
    <row r="84" spans="1:9" ht="22.5">
      <c r="A84" s="211" t="s">
        <v>148</v>
      </c>
      <c r="B84" s="204">
        <f>[4]Sheet1!D61</f>
        <v>8.6400000000000023</v>
      </c>
      <c r="C84" s="204">
        <f>[4]Sheet1!F61</f>
        <v>8.7600000000000016</v>
      </c>
      <c r="D84" s="204">
        <f>[4]Sheet1!H61</f>
        <v>0</v>
      </c>
      <c r="E84" s="204">
        <f>[4]Sheet1!J61</f>
        <v>8.7600000000000016</v>
      </c>
      <c r="F84" s="204">
        <f>[4]Sheet1!L61</f>
        <v>0</v>
      </c>
      <c r="G84" s="204">
        <f>[4]Sheet1!N61</f>
        <v>8.52</v>
      </c>
      <c r="H84" s="93"/>
      <c r="I84" s="93"/>
    </row>
    <row r="85" spans="1:9">
      <c r="A85" s="101" t="s">
        <v>149</v>
      </c>
      <c r="B85" s="204">
        <f>[4]Sheet1!D62</f>
        <v>7.079229122055672</v>
      </c>
      <c r="C85" s="204">
        <f>[4]Sheet1!F62</f>
        <v>9.2688172043010741</v>
      </c>
      <c r="D85" s="204">
        <f>[4]Sheet1!H62</f>
        <v>6</v>
      </c>
      <c r="E85" s="204">
        <f>[4]Sheet1!J62</f>
        <v>9.4431818181818166</v>
      </c>
      <c r="F85" s="204">
        <f>[4]Sheet1!L62</f>
        <v>6.25</v>
      </c>
      <c r="G85" s="204">
        <f>[4]Sheet1!N62</f>
        <v>6.5347593582887722</v>
      </c>
      <c r="H85" s="93"/>
      <c r="I85" s="93"/>
    </row>
    <row r="86" spans="1:9" ht="33.75">
      <c r="A86" s="210" t="s">
        <v>163</v>
      </c>
      <c r="B86" s="204">
        <f>[4]Sheet1!D63</f>
        <v>6.2981927710843424</v>
      </c>
      <c r="C86" s="204">
        <f>[4]Sheet1!F63</f>
        <v>6.2736156351791523</v>
      </c>
      <c r="D86" s="204">
        <f>[4]Sheet1!H63</f>
        <v>0</v>
      </c>
      <c r="E86" s="204">
        <f>[4]Sheet1!J63</f>
        <v>5.8888888888888893</v>
      </c>
      <c r="F86" s="204">
        <f>[4]Sheet1!L63</f>
        <v>6.2852348993288603</v>
      </c>
      <c r="G86" s="204">
        <f>[4]Sheet1!N63</f>
        <v>6.6</v>
      </c>
      <c r="H86" s="93"/>
      <c r="I86" s="93"/>
    </row>
    <row r="87" spans="1:9" ht="22.5">
      <c r="A87" s="211" t="s">
        <v>150</v>
      </c>
      <c r="B87" s="204">
        <f>[4]Sheet1!D64</f>
        <v>16</v>
      </c>
      <c r="C87" s="204">
        <f>[4]Sheet1!F64</f>
        <v>16</v>
      </c>
      <c r="D87" s="204">
        <f>[4]Sheet1!H64</f>
        <v>0</v>
      </c>
      <c r="E87" s="204">
        <f>[4]Sheet1!J64</f>
        <v>16</v>
      </c>
      <c r="F87" s="204">
        <f>[4]Sheet1!L64</f>
        <v>0</v>
      </c>
      <c r="G87" s="204">
        <f>[4]Sheet1!N64</f>
        <v>0</v>
      </c>
      <c r="H87" s="93"/>
      <c r="I87" s="93"/>
    </row>
    <row r="88" spans="1:9">
      <c r="A88" s="101" t="s">
        <v>151</v>
      </c>
      <c r="B88" s="204">
        <f>[4]Sheet1!D65</f>
        <v>8</v>
      </c>
      <c r="C88" s="204">
        <f>[4]Sheet1!F65</f>
        <v>12</v>
      </c>
      <c r="D88" s="204">
        <f>[4]Sheet1!H65</f>
        <v>0</v>
      </c>
      <c r="E88" s="204">
        <f>[4]Sheet1!J65</f>
        <v>12</v>
      </c>
      <c r="F88" s="204">
        <f>[4]Sheet1!L65</f>
        <v>0</v>
      </c>
      <c r="G88" s="204">
        <f>[4]Sheet1!N65</f>
        <v>6</v>
      </c>
      <c r="H88" s="93"/>
      <c r="I88" s="93"/>
    </row>
    <row r="89" spans="1:9">
      <c r="A89" s="101" t="s">
        <v>99</v>
      </c>
      <c r="B89" s="204">
        <f>[4]Sheet1!D66</f>
        <v>0</v>
      </c>
      <c r="C89" s="204">
        <f>[4]Sheet1!F66</f>
        <v>0</v>
      </c>
      <c r="D89" s="204">
        <f>[4]Sheet1!H66</f>
        <v>0</v>
      </c>
      <c r="E89" s="204">
        <f>[4]Sheet1!J66</f>
        <v>0</v>
      </c>
      <c r="F89" s="204">
        <f>[4]Sheet1!L66</f>
        <v>0</v>
      </c>
      <c r="G89" s="204">
        <f>[4]Sheet1!N66</f>
        <v>0</v>
      </c>
      <c r="H89" s="93"/>
      <c r="I89" s="93"/>
    </row>
    <row r="90" spans="1:9">
      <c r="A90" s="101" t="s">
        <v>152</v>
      </c>
      <c r="B90" s="204">
        <f>[4]Sheet1!D67</f>
        <v>11.5</v>
      </c>
      <c r="C90" s="204">
        <f>[4]Sheet1!F67</f>
        <v>11</v>
      </c>
      <c r="D90" s="204">
        <f>[4]Sheet1!H67</f>
        <v>0</v>
      </c>
      <c r="E90" s="204">
        <f>[4]Sheet1!J67</f>
        <v>11</v>
      </c>
      <c r="F90" s="204">
        <f>[4]Sheet1!L67</f>
        <v>0</v>
      </c>
      <c r="G90" s="204">
        <f>[4]Sheet1!N67</f>
        <v>12</v>
      </c>
      <c r="H90" s="93"/>
      <c r="I90" s="93"/>
    </row>
    <row r="91" spans="1:9">
      <c r="A91" s="10"/>
      <c r="H91" s="93"/>
      <c r="I91" s="93"/>
    </row>
    <row r="92" spans="1:9">
      <c r="A92" s="18" t="s">
        <v>18</v>
      </c>
      <c r="B92" s="204"/>
      <c r="C92" s="204"/>
      <c r="D92" s="204"/>
      <c r="E92" s="204"/>
      <c r="F92" s="204"/>
      <c r="G92" s="204"/>
      <c r="H92" s="93"/>
      <c r="I92" s="93"/>
    </row>
    <row r="93" spans="1:9">
      <c r="A93" s="101" t="s">
        <v>153</v>
      </c>
      <c r="B93" s="204">
        <f>[4]Sheet1!D68</f>
        <v>12.728346456692913</v>
      </c>
      <c r="C93" s="204">
        <f>[4]Sheet1!F68</f>
        <v>14.06040268456376</v>
      </c>
      <c r="D93" s="204">
        <f>[4]Sheet1!H68</f>
        <v>14.621621621621621</v>
      </c>
      <c r="E93" s="204">
        <f>[4]Sheet1!J68</f>
        <v>13.875</v>
      </c>
      <c r="F93" s="204">
        <f>[4]Sheet1!L68</f>
        <v>0</v>
      </c>
      <c r="G93" s="204">
        <f>[4]Sheet1!N68</f>
        <v>10.83809523809524</v>
      </c>
      <c r="H93" s="93"/>
      <c r="I93" s="93"/>
    </row>
    <row r="94" spans="1:9">
      <c r="A94" s="101" t="s">
        <v>154</v>
      </c>
      <c r="B94" s="204">
        <f>[4]Sheet1!D69</f>
        <v>15.301204819277109</v>
      </c>
      <c r="C94" s="204">
        <f>[4]Sheet1!F69</f>
        <v>15.498220640569393</v>
      </c>
      <c r="D94" s="204">
        <f>[4]Sheet1!H69</f>
        <v>15.974522292993615</v>
      </c>
      <c r="E94" s="204">
        <f>[4]Sheet1!J69</f>
        <v>14.895161290322585</v>
      </c>
      <c r="F94" s="204">
        <f>[4]Sheet1!L69</f>
        <v>0</v>
      </c>
      <c r="G94" s="204">
        <f>[4]Sheet1!N69</f>
        <v>14.215686274509805</v>
      </c>
      <c r="H94" s="93"/>
      <c r="I94" s="93"/>
    </row>
    <row r="95" spans="1:9">
      <c r="A95" s="101" t="s">
        <v>155</v>
      </c>
      <c r="B95" s="204">
        <f>[4]Sheet1!D70</f>
        <v>11.27918781725889</v>
      </c>
      <c r="C95" s="204">
        <f>[4]Sheet1!F70</f>
        <v>11.66019417475729</v>
      </c>
      <c r="D95" s="204">
        <f>[4]Sheet1!H70</f>
        <v>12.189743589743596</v>
      </c>
      <c r="E95" s="204">
        <f>[4]Sheet1!J70</f>
        <v>11.3375</v>
      </c>
      <c r="F95" s="204">
        <f>[4]Sheet1!L70</f>
        <v>0</v>
      </c>
      <c r="G95" s="204">
        <f>[4]Sheet1!N70</f>
        <v>8.6973684210526283</v>
      </c>
      <c r="H95" s="93"/>
      <c r="I95" s="93"/>
    </row>
    <row r="96" spans="1:9">
      <c r="A96" s="101" t="s">
        <v>156</v>
      </c>
      <c r="B96" s="204">
        <f>[4]Sheet1!D71</f>
        <v>11.801801801801798</v>
      </c>
      <c r="C96" s="204">
        <f>[4]Sheet1!F71</f>
        <v>11.929032258064511</v>
      </c>
      <c r="D96" s="204">
        <f>[4]Sheet1!H71</f>
        <v>12.421052631578943</v>
      </c>
      <c r="E96" s="204">
        <f>[4]Sheet1!J71</f>
        <v>11.769230769230775</v>
      </c>
      <c r="F96" s="204">
        <f>[4]Sheet1!L71</f>
        <v>0</v>
      </c>
      <c r="G96" s="204">
        <f>[4]Sheet1!N71</f>
        <v>10.086956521739131</v>
      </c>
      <c r="H96" s="93"/>
      <c r="I96" s="93"/>
    </row>
    <row r="97" spans="1:9" ht="22.5">
      <c r="A97" s="211" t="s">
        <v>157</v>
      </c>
      <c r="B97" s="204">
        <f>[4]Sheet1!D72</f>
        <v>7.448075909330524</v>
      </c>
      <c r="C97" s="204">
        <f>[4]Sheet1!F72</f>
        <v>8.3606557377049082</v>
      </c>
      <c r="D97" s="204">
        <f>[4]Sheet1!H72</f>
        <v>8.1785714285714253</v>
      </c>
      <c r="E97" s="204">
        <f>[4]Sheet1!J72</f>
        <v>8.5065123010130268</v>
      </c>
      <c r="F97" s="204">
        <f>[4]Sheet1!L72</f>
        <v>6.3913043478260851</v>
      </c>
      <c r="G97" s="204">
        <f>[4]Sheet1!N72</f>
        <v>6.7925724637681189</v>
      </c>
      <c r="H97" s="93"/>
      <c r="I97" s="93"/>
    </row>
    <row r="98" spans="1:9" ht="22.5">
      <c r="A98" s="225" t="s">
        <v>158</v>
      </c>
      <c r="B98" s="204">
        <f>[4]Sheet1!D73</f>
        <v>4.8248587570621426</v>
      </c>
      <c r="C98" s="204">
        <f>[4]Sheet1!F73</f>
        <v>5.3611111111111107</v>
      </c>
      <c r="D98" s="204">
        <f>[4]Sheet1!H73</f>
        <v>0</v>
      </c>
      <c r="E98" s="204">
        <f>[4]Sheet1!J73</f>
        <v>5.3611111111111107</v>
      </c>
      <c r="F98" s="204">
        <f>[4]Sheet1!L73</f>
        <v>0</v>
      </c>
      <c r="G98" s="204">
        <f>[4]Sheet1!N73</f>
        <v>4.6624605678233442</v>
      </c>
      <c r="H98" s="93"/>
      <c r="I98" s="93"/>
    </row>
    <row r="99" spans="1:9" ht="22.5">
      <c r="A99" s="211" t="s">
        <v>159</v>
      </c>
      <c r="B99" s="204">
        <f>[4]Sheet1!D74</f>
        <v>7.0801144492131671</v>
      </c>
      <c r="C99" s="204">
        <f>[4]Sheet1!F74</f>
        <v>7.5044910179640736</v>
      </c>
      <c r="D99" s="204">
        <f>[4]Sheet1!H74</f>
        <v>7.7777777777777768</v>
      </c>
      <c r="E99" s="204">
        <f>[4]Sheet1!J74</f>
        <v>7.5053929121725744</v>
      </c>
      <c r="F99" s="204">
        <f>[4]Sheet1!L74</f>
        <v>2</v>
      </c>
      <c r="G99" s="204">
        <f>[4]Sheet1!N74</f>
        <v>6.6917808219178072</v>
      </c>
      <c r="H99" s="93"/>
      <c r="I99" s="93"/>
    </row>
    <row r="100" spans="1:9" ht="22.5">
      <c r="A100" s="211" t="s">
        <v>160</v>
      </c>
      <c r="B100" s="204">
        <f>[4]Sheet1!D75</f>
        <v>7.5114503816793885</v>
      </c>
      <c r="C100" s="204">
        <f>[4]Sheet1!F75</f>
        <v>7.6383561643835618</v>
      </c>
      <c r="D100" s="204">
        <f>[4]Sheet1!H75</f>
        <v>9.4</v>
      </c>
      <c r="E100" s="204">
        <f>[4]Sheet1!J75</f>
        <v>7.5628571428571361</v>
      </c>
      <c r="F100" s="204">
        <f>[4]Sheet1!L75</f>
        <v>0</v>
      </c>
      <c r="G100" s="204">
        <f>[4]Sheet1!N75</f>
        <v>7.2201257861635231</v>
      </c>
      <c r="H100" s="93"/>
      <c r="I100" s="93"/>
    </row>
    <row r="101" spans="1:9">
      <c r="A101" s="101" t="s">
        <v>161</v>
      </c>
      <c r="B101" s="204">
        <f>[4]Sheet1!D76</f>
        <v>5.9023205612520249</v>
      </c>
      <c r="C101" s="204">
        <f>[4]Sheet1!F76</f>
        <v>6.0935994494150005</v>
      </c>
      <c r="D101" s="204">
        <f>[4]Sheet1!H76</f>
        <v>7.1538461538461542</v>
      </c>
      <c r="E101" s="204">
        <f>[4]Sheet1!J76</f>
        <v>5.9902912621359308</v>
      </c>
      <c r="F101" s="204">
        <f>[4]Sheet1!L76</f>
        <v>6.2823529411764714</v>
      </c>
      <c r="G101" s="204">
        <f>[4]Sheet1!N76</f>
        <v>5.2074999999999987</v>
      </c>
      <c r="H101" s="93"/>
      <c r="I101" s="93"/>
    </row>
    <row r="102" spans="1:9">
      <c r="A102" s="101" t="s">
        <v>162</v>
      </c>
      <c r="B102" s="204">
        <f>[4]Sheet1!D77</f>
        <v>14.666666666666666</v>
      </c>
      <c r="C102" s="204">
        <f>[4]Sheet1!F77</f>
        <v>14.666666666666666</v>
      </c>
      <c r="D102" s="204">
        <f>[4]Sheet1!H77</f>
        <v>14.666666666666666</v>
      </c>
      <c r="E102" s="204">
        <f>[4]Sheet1!J77</f>
        <v>0</v>
      </c>
      <c r="F102" s="204">
        <f>[4]Sheet1!L77</f>
        <v>0</v>
      </c>
      <c r="G102" s="204">
        <f>[4]Sheet1!N77</f>
        <v>0</v>
      </c>
      <c r="H102" s="93"/>
      <c r="I102" s="93"/>
    </row>
    <row r="103" spans="1:9">
      <c r="A103" s="101" t="s">
        <v>151</v>
      </c>
      <c r="B103" s="204">
        <f>[4]Sheet1!D78</f>
        <v>4</v>
      </c>
      <c r="C103" s="204">
        <f>[4]Sheet1!F78</f>
        <v>3.5</v>
      </c>
      <c r="D103" s="204">
        <f>[4]Sheet1!H78</f>
        <v>0</v>
      </c>
      <c r="E103" s="204">
        <f>[4]Sheet1!J78</f>
        <v>3.5</v>
      </c>
      <c r="F103" s="204">
        <f>[4]Sheet1!L78</f>
        <v>0</v>
      </c>
      <c r="G103" s="204">
        <f>[4]Sheet1!N78</f>
        <v>4.25</v>
      </c>
      <c r="H103" s="106"/>
      <c r="I103" s="106"/>
    </row>
    <row r="104" spans="1:9">
      <c r="A104" s="101" t="s">
        <v>99</v>
      </c>
      <c r="B104" s="204">
        <f>[4]Sheet1!D79</f>
        <v>0</v>
      </c>
      <c r="C104" s="204">
        <f>[4]Sheet1!F79</f>
        <v>0</v>
      </c>
      <c r="D104" s="204">
        <f>[4]Sheet1!H79</f>
        <v>0</v>
      </c>
      <c r="E104" s="204">
        <f>[4]Sheet1!J79</f>
        <v>0</v>
      </c>
      <c r="F104" s="204">
        <f>[4]Sheet1!L79</f>
        <v>0</v>
      </c>
      <c r="G104" s="204">
        <f>[4]Sheet1!N79</f>
        <v>0</v>
      </c>
      <c r="H104" s="109"/>
      <c r="I104" s="109"/>
    </row>
    <row r="105" spans="1:9">
      <c r="A105" s="101" t="s">
        <v>152</v>
      </c>
      <c r="B105" s="204">
        <f>[4]Sheet1!D80</f>
        <v>12</v>
      </c>
      <c r="C105" s="204">
        <f>[4]Sheet1!F80</f>
        <v>0</v>
      </c>
      <c r="D105" s="204">
        <f>[4]Sheet1!H80</f>
        <v>0</v>
      </c>
      <c r="E105" s="204">
        <f>[4]Sheet1!J80</f>
        <v>0</v>
      </c>
      <c r="F105" s="204">
        <f>[4]Sheet1!L80</f>
        <v>0</v>
      </c>
      <c r="G105" s="204">
        <f>[4]Sheet1!N80</f>
        <v>12</v>
      </c>
      <c r="H105" s="93"/>
      <c r="I105" s="93"/>
    </row>
    <row r="106" spans="1:9">
      <c r="A106" s="185"/>
      <c r="B106" s="189"/>
      <c r="C106" s="189"/>
      <c r="D106" s="189"/>
      <c r="E106" s="189"/>
      <c r="F106" s="189"/>
      <c r="G106" s="189"/>
      <c r="H106" s="189"/>
      <c r="I106" s="189"/>
    </row>
    <row r="107" spans="1:9">
      <c r="A107" s="14" t="str">
        <f>'C01'!$A$46</f>
        <v>Fuente: Instituto Nacional de Estadística (INE). L Encuesta Permanente de Hogares de Propósitos Múltiples, Junio 2015.</v>
      </c>
      <c r="B107" s="139"/>
      <c r="C107" s="139"/>
      <c r="D107" s="139"/>
      <c r="E107" s="139"/>
      <c r="F107" s="139"/>
      <c r="G107" s="139"/>
      <c r="H107" s="139"/>
      <c r="I107" s="139"/>
    </row>
    <row r="108" spans="1:9">
      <c r="A108" s="38" t="str">
        <f>'C02'!$A$46</f>
        <v>(Promedio de salarios mínimos por rama)</v>
      </c>
      <c r="B108" s="139"/>
      <c r="C108" s="139"/>
      <c r="D108" s="139"/>
      <c r="E108" s="139"/>
      <c r="F108" s="139"/>
      <c r="G108" s="139"/>
      <c r="H108" s="139"/>
      <c r="I108" s="139"/>
    </row>
    <row r="109" spans="1:9">
      <c r="A109" s="193" t="s">
        <v>164</v>
      </c>
      <c r="B109" s="139"/>
      <c r="C109" s="139"/>
      <c r="D109" s="139"/>
      <c r="E109" s="139"/>
      <c r="F109" s="139"/>
      <c r="G109" s="139"/>
      <c r="H109" s="139"/>
      <c r="I109" s="139"/>
    </row>
    <row r="110" spans="1:9">
      <c r="A110" s="193" t="s">
        <v>166</v>
      </c>
      <c r="B110" s="139"/>
      <c r="C110" s="139"/>
      <c r="D110" s="139"/>
      <c r="E110" s="139"/>
      <c r="F110" s="139"/>
      <c r="G110" s="139"/>
      <c r="H110" s="139"/>
      <c r="I110" s="139"/>
    </row>
    <row r="111" spans="1:9">
      <c r="A111" s="139"/>
      <c r="B111" s="139"/>
      <c r="C111" s="139"/>
      <c r="D111" s="139"/>
      <c r="E111" s="139"/>
      <c r="F111" s="139"/>
      <c r="G111" s="139"/>
      <c r="H111" s="139"/>
      <c r="I111" s="139"/>
    </row>
    <row r="112" spans="1:9">
      <c r="A112" s="139"/>
      <c r="B112" s="139"/>
      <c r="C112" s="139"/>
      <c r="D112" s="139"/>
      <c r="E112" s="139"/>
      <c r="F112" s="139"/>
      <c r="G112" s="139"/>
      <c r="H112" s="139"/>
      <c r="I112" s="139"/>
    </row>
    <row r="113" spans="1:9">
      <c r="A113" s="139"/>
      <c r="B113" s="139"/>
      <c r="C113" s="139"/>
      <c r="D113" s="139"/>
      <c r="E113" s="139"/>
      <c r="F113" s="139"/>
      <c r="G113" s="139"/>
      <c r="H113" s="139"/>
      <c r="I113" s="139"/>
    </row>
    <row r="114" spans="1:9">
      <c r="A114" s="139"/>
      <c r="B114" s="139"/>
      <c r="C114" s="139"/>
      <c r="D114" s="139"/>
      <c r="E114" s="139"/>
      <c r="F114" s="139"/>
      <c r="G114" s="139"/>
      <c r="H114" s="139"/>
      <c r="I114" s="139"/>
    </row>
    <row r="115" spans="1:9">
      <c r="A115" s="139"/>
      <c r="B115" s="139"/>
      <c r="C115" s="139"/>
      <c r="D115" s="139"/>
      <c r="E115" s="139"/>
      <c r="F115" s="139"/>
      <c r="G115" s="139"/>
      <c r="H115" s="139"/>
      <c r="I115" s="139"/>
    </row>
    <row r="116" spans="1:9">
      <c r="A116" s="139"/>
      <c r="B116" s="139"/>
      <c r="C116" s="139"/>
      <c r="D116" s="139"/>
      <c r="E116" s="139"/>
      <c r="F116" s="139"/>
      <c r="G116" s="139"/>
      <c r="H116" s="139"/>
      <c r="I116" s="139"/>
    </row>
    <row r="117" spans="1:9">
      <c r="A117" s="139"/>
      <c r="B117" s="139"/>
      <c r="C117" s="139"/>
      <c r="D117" s="139"/>
      <c r="E117" s="139"/>
      <c r="F117" s="139"/>
      <c r="G117" s="139"/>
      <c r="H117" s="139"/>
      <c r="I117" s="139"/>
    </row>
    <row r="118" spans="1:9">
      <c r="A118" s="139"/>
      <c r="B118" s="139"/>
      <c r="C118" s="139"/>
      <c r="D118" s="139"/>
      <c r="E118" s="139"/>
      <c r="F118" s="139"/>
      <c r="G118" s="139"/>
      <c r="H118" s="139"/>
      <c r="I118" s="139"/>
    </row>
    <row r="119" spans="1:9">
      <c r="A119" s="139"/>
      <c r="B119" s="139"/>
      <c r="C119" s="139"/>
      <c r="D119" s="139"/>
      <c r="E119" s="139"/>
      <c r="F119" s="139"/>
      <c r="G119" s="139"/>
      <c r="H119" s="139"/>
      <c r="I119" s="139"/>
    </row>
    <row r="120" spans="1:9">
      <c r="A120" s="139"/>
      <c r="B120" s="139"/>
      <c r="C120" s="139"/>
      <c r="D120" s="139"/>
      <c r="E120" s="139"/>
      <c r="F120" s="139"/>
      <c r="G120" s="139"/>
      <c r="H120" s="139"/>
      <c r="I120" s="139"/>
    </row>
    <row r="121" spans="1:9">
      <c r="A121" s="139"/>
      <c r="B121" s="139"/>
      <c r="C121" s="139"/>
      <c r="D121" s="139"/>
      <c r="E121" s="139"/>
      <c r="F121" s="139"/>
      <c r="G121" s="139"/>
      <c r="H121" s="139"/>
      <c r="I121" s="139"/>
    </row>
    <row r="122" spans="1:9">
      <c r="A122" s="139"/>
      <c r="B122" s="139"/>
      <c r="C122" s="139"/>
      <c r="D122" s="139"/>
      <c r="E122" s="139"/>
      <c r="F122" s="139"/>
      <c r="G122" s="139"/>
      <c r="H122" s="139"/>
      <c r="I122" s="139"/>
    </row>
    <row r="123" spans="1:9">
      <c r="A123" s="139"/>
      <c r="B123" s="139"/>
      <c r="C123" s="139"/>
      <c r="D123" s="139"/>
      <c r="E123" s="139"/>
      <c r="F123" s="139"/>
      <c r="G123" s="139"/>
      <c r="H123" s="139"/>
      <c r="I123" s="139"/>
    </row>
    <row r="124" spans="1:9">
      <c r="A124" s="139"/>
      <c r="B124" s="139"/>
      <c r="C124" s="139"/>
      <c r="D124" s="139"/>
      <c r="E124" s="139"/>
      <c r="F124" s="139"/>
      <c r="G124" s="139"/>
      <c r="H124" s="139"/>
      <c r="I124" s="139"/>
    </row>
    <row r="125" spans="1:9">
      <c r="A125" s="139"/>
      <c r="B125" s="139"/>
      <c r="C125" s="139"/>
      <c r="D125" s="139"/>
      <c r="E125" s="139"/>
      <c r="F125" s="139"/>
      <c r="G125" s="139"/>
      <c r="H125" s="139"/>
      <c r="I125" s="139"/>
    </row>
    <row r="126" spans="1:9">
      <c r="A126" s="139"/>
      <c r="B126" s="139"/>
      <c r="C126" s="139"/>
      <c r="D126" s="139"/>
      <c r="E126" s="139"/>
      <c r="F126" s="139"/>
      <c r="G126" s="139"/>
      <c r="H126" s="139"/>
      <c r="I126" s="139"/>
    </row>
    <row r="127" spans="1:9">
      <c r="A127" s="139"/>
      <c r="B127" s="139"/>
      <c r="C127" s="139"/>
      <c r="D127" s="139"/>
      <c r="E127" s="139"/>
      <c r="F127" s="139"/>
      <c r="G127" s="139"/>
      <c r="H127" s="139"/>
      <c r="I127" s="139"/>
    </row>
    <row r="128" spans="1:9">
      <c r="A128" s="139"/>
      <c r="B128" s="139"/>
      <c r="C128" s="139"/>
      <c r="D128" s="139"/>
      <c r="E128" s="139"/>
      <c r="F128" s="139"/>
      <c r="G128" s="139"/>
      <c r="H128" s="139"/>
      <c r="I128" s="139"/>
    </row>
    <row r="129" spans="1:9">
      <c r="A129" s="139"/>
      <c r="B129" s="139"/>
      <c r="C129" s="139"/>
      <c r="D129" s="139"/>
      <c r="E129" s="139"/>
      <c r="F129" s="139"/>
      <c r="G129" s="139"/>
      <c r="H129" s="139"/>
      <c r="I129" s="139"/>
    </row>
    <row r="130" spans="1:9">
      <c r="A130" s="139"/>
      <c r="B130" s="139"/>
      <c r="C130" s="139"/>
      <c r="D130" s="139"/>
      <c r="E130" s="139"/>
      <c r="F130" s="139"/>
      <c r="G130" s="139"/>
      <c r="H130" s="139"/>
      <c r="I130" s="139"/>
    </row>
    <row r="131" spans="1:9">
      <c r="A131" s="139"/>
      <c r="B131" s="139"/>
      <c r="C131" s="139"/>
      <c r="D131" s="139"/>
      <c r="E131" s="139"/>
      <c r="F131" s="139"/>
      <c r="G131" s="139"/>
      <c r="H131" s="139"/>
      <c r="I131" s="139"/>
    </row>
    <row r="132" spans="1:9">
      <c r="A132" s="139"/>
      <c r="B132" s="139"/>
      <c r="C132" s="139"/>
      <c r="D132" s="139"/>
      <c r="E132" s="139"/>
      <c r="F132" s="139"/>
      <c r="G132" s="139"/>
      <c r="H132" s="139"/>
      <c r="I132" s="139"/>
    </row>
    <row r="133" spans="1:9">
      <c r="A133" s="139"/>
      <c r="B133" s="139"/>
      <c r="C133" s="139"/>
      <c r="D133" s="139"/>
      <c r="E133" s="139"/>
      <c r="F133" s="139"/>
      <c r="G133" s="139"/>
      <c r="H133" s="139"/>
      <c r="I133" s="139"/>
    </row>
    <row r="134" spans="1:9">
      <c r="A134" s="139"/>
      <c r="B134" s="139"/>
      <c r="C134" s="139"/>
      <c r="D134" s="139"/>
      <c r="E134" s="139"/>
      <c r="F134" s="139"/>
      <c r="G134" s="139"/>
      <c r="H134" s="139"/>
      <c r="I134" s="139"/>
    </row>
    <row r="135" spans="1:9">
      <c r="A135" s="139"/>
      <c r="B135" s="139"/>
      <c r="C135" s="139"/>
      <c r="D135" s="139"/>
      <c r="E135" s="139"/>
      <c r="F135" s="139"/>
      <c r="G135" s="139"/>
      <c r="H135" s="139"/>
      <c r="I135" s="139"/>
    </row>
    <row r="136" spans="1:9">
      <c r="A136" s="139"/>
      <c r="B136" s="139"/>
      <c r="C136" s="139"/>
      <c r="D136" s="139"/>
      <c r="E136" s="139"/>
      <c r="F136" s="139"/>
      <c r="G136" s="139"/>
      <c r="H136" s="139"/>
      <c r="I136" s="139"/>
    </row>
    <row r="137" spans="1:9">
      <c r="A137" s="139"/>
      <c r="B137" s="139"/>
      <c r="C137" s="139"/>
      <c r="D137" s="139"/>
      <c r="E137" s="139"/>
      <c r="F137" s="139"/>
      <c r="G137" s="139"/>
      <c r="H137" s="139"/>
      <c r="I137" s="139"/>
    </row>
    <row r="138" spans="1:9">
      <c r="A138" s="139"/>
      <c r="B138" s="139"/>
      <c r="C138" s="139"/>
      <c r="D138" s="139"/>
      <c r="E138" s="139"/>
      <c r="F138" s="139"/>
      <c r="G138" s="139"/>
      <c r="H138" s="139"/>
      <c r="I138" s="139"/>
    </row>
  </sheetData>
  <mergeCells count="17">
    <mergeCell ref="A1:I1"/>
    <mergeCell ref="A57:I57"/>
    <mergeCell ref="A58:I58"/>
    <mergeCell ref="A3:A4"/>
    <mergeCell ref="H3:H4"/>
    <mergeCell ref="I3:I4"/>
    <mergeCell ref="A2:I2"/>
    <mergeCell ref="A61:A62"/>
    <mergeCell ref="B61:B62"/>
    <mergeCell ref="C61:F61"/>
    <mergeCell ref="G61:G62"/>
    <mergeCell ref="B3:B4"/>
    <mergeCell ref="C3:F3"/>
    <mergeCell ref="G3:G4"/>
    <mergeCell ref="A59:I59"/>
    <mergeCell ref="H61:H62"/>
    <mergeCell ref="I61:I62"/>
  </mergeCells>
  <phoneticPr fontId="2" type="noConversion"/>
  <printOptions horizontalCentered="1"/>
  <pageMargins left="1.577992125984252" right="0.59055118110236227" top="0.27559055118110237" bottom="0.39370078740157483" header="0" footer="0.19685039370078741"/>
  <pageSetup paperSize="9" scale="86" firstPageNumber="22" orientation="landscape" useFirstPageNumber="1" r:id="rId1"/>
  <headerFooter alignWithMargins="0">
    <oddFooter>&amp;L&amp;Z&amp;F+&amp;F+&amp;A&amp;C&amp;P&amp;R&amp;D+&amp;T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Portada</vt:lpstr>
      <vt:lpstr>C01</vt:lpstr>
      <vt:lpstr>C02</vt:lpstr>
      <vt:lpstr>C02.</vt:lpstr>
      <vt:lpstr>C03</vt:lpstr>
      <vt:lpstr>C04</vt:lpstr>
      <vt:lpstr>C05</vt:lpstr>
      <vt:lpstr>C06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Edgardo Davila</dc:creator>
  <cp:lastModifiedBy>ine</cp:lastModifiedBy>
  <cp:lastPrinted>2011-01-20T20:18:25Z</cp:lastPrinted>
  <dcterms:created xsi:type="dcterms:W3CDTF">2001-09-12T22:45:56Z</dcterms:created>
  <dcterms:modified xsi:type="dcterms:W3CDTF">2015-10-16T20:51:38Z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96 96 1600 900</vt:lpwstr>
  </property>
</Properties>
</file>