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8\Sociales\Hogares\Cuadros\"/>
    </mc:Choice>
  </mc:AlternateContent>
  <bookViews>
    <workbookView xWindow="0" yWindow="0" windowWidth="15300" windowHeight="7650" tabRatio="592" activeTab="7"/>
  </bookViews>
  <sheets>
    <sheet name="Portada" sheetId="9" r:id="rId1"/>
    <sheet name="C01" sheetId="33" r:id="rId2"/>
    <sheet name="C02" sheetId="21" r:id="rId3"/>
    <sheet name="C02 (2)" sheetId="34" r:id="rId4"/>
    <sheet name="C03" sheetId="24" r:id="rId5"/>
    <sheet name="C04" sheetId="5" r:id="rId6"/>
    <sheet name="C05" sheetId="15" r:id="rId7"/>
    <sheet name="C06" sheetId="16" r:id="rId8"/>
  </sheets>
  <definedNames>
    <definedName name="_xlnm.Print_Area" localSheetId="3">'C02 (2)'!$A$1:$M$56</definedName>
  </definedNames>
  <calcPr calcId="152511" iterate="1" iterateCount="1000"/>
</workbook>
</file>

<file path=xl/calcChain.xml><?xml version="1.0" encoding="utf-8"?>
<calcChain xmlns="http://schemas.openxmlformats.org/spreadsheetml/2006/main">
  <c r="P23" i="5" l="1"/>
  <c r="R23" i="5" s="1"/>
  <c r="F64" i="16"/>
  <c r="E64" i="16"/>
  <c r="D64" i="16"/>
  <c r="B64" i="16"/>
  <c r="G67" i="15"/>
  <c r="F67" i="15"/>
  <c r="E67" i="15"/>
  <c r="B67" i="15"/>
  <c r="G64" i="16"/>
  <c r="F23" i="5"/>
  <c r="F16" i="5"/>
  <c r="B16" i="5"/>
  <c r="D48" i="24"/>
  <c r="D23" i="24"/>
  <c r="D16" i="24"/>
  <c r="A54" i="16"/>
  <c r="A106" i="16"/>
  <c r="A56" i="15"/>
  <c r="A108" i="15"/>
  <c r="A56" i="5"/>
  <c r="A111" i="5"/>
  <c r="A56" i="24"/>
  <c r="A111" i="24" l="1"/>
  <c r="A107" i="15"/>
  <c r="D67" i="15"/>
  <c r="A55" i="24"/>
  <c r="A110" i="5"/>
  <c r="A55" i="5"/>
  <c r="A55" i="15"/>
  <c r="A105" i="16"/>
  <c r="A53" i="16"/>
  <c r="C64" i="16"/>
  <c r="C67" i="15"/>
  <c r="A45" i="21"/>
  <c r="A50" i="34" s="1"/>
  <c r="I64" i="16" l="1"/>
  <c r="H64" i="16"/>
  <c r="H38" i="16" l="1"/>
  <c r="I9" i="16"/>
  <c r="I38" i="16"/>
  <c r="H9" i="16"/>
  <c r="E21" i="5" l="1"/>
  <c r="E31" i="5"/>
  <c r="E36" i="5"/>
  <c r="E42" i="5"/>
  <c r="E43" i="5"/>
  <c r="K43" i="5"/>
  <c r="M43" i="5"/>
  <c r="E45" i="5"/>
  <c r="E46" i="5"/>
  <c r="K50" i="5"/>
  <c r="E51" i="5"/>
  <c r="E52" i="5"/>
  <c r="E53" i="5"/>
  <c r="K53" i="5"/>
  <c r="M53" i="5"/>
  <c r="M15" i="24"/>
  <c r="M21" i="24"/>
  <c r="M27" i="24"/>
  <c r="M31" i="24"/>
  <c r="M37" i="24"/>
  <c r="M43" i="24"/>
  <c r="M47" i="24"/>
  <c r="I53" i="24"/>
  <c r="K53" i="24"/>
  <c r="M53" i="24"/>
  <c r="P85" i="5"/>
  <c r="B102" i="5"/>
  <c r="I47" i="24" l="1"/>
  <c r="M31" i="5"/>
  <c r="K44" i="5"/>
  <c r="K32" i="5"/>
  <c r="E26" i="5"/>
  <c r="E33" i="5"/>
  <c r="K47" i="24"/>
  <c r="K37" i="24"/>
  <c r="K43" i="24"/>
  <c r="K31" i="24"/>
  <c r="I43" i="24"/>
  <c r="I31" i="24"/>
  <c r="I21" i="24"/>
  <c r="I37" i="24"/>
  <c r="I27" i="24"/>
  <c r="K27" i="24"/>
  <c r="K21" i="24"/>
  <c r="K22" i="5"/>
  <c r="K31" i="5"/>
  <c r="K21" i="5"/>
  <c r="E44" i="5"/>
  <c r="E32" i="5"/>
  <c r="K39" i="5"/>
  <c r="E47" i="5"/>
  <c r="E37" i="5"/>
  <c r="E27" i="5"/>
  <c r="E30" i="5"/>
  <c r="E20" i="5"/>
  <c r="E50" i="5"/>
  <c r="E39" i="5"/>
  <c r="K28" i="5"/>
  <c r="K45" i="5"/>
  <c r="M51" i="24"/>
  <c r="M45" i="24"/>
  <c r="M33" i="24"/>
  <c r="M29" i="24"/>
  <c r="M25" i="24"/>
  <c r="M19" i="24"/>
  <c r="M13" i="24"/>
  <c r="K46" i="5"/>
  <c r="K47" i="5"/>
  <c r="M21" i="5"/>
  <c r="K52" i="5"/>
  <c r="K42" i="5"/>
  <c r="K51" i="5"/>
  <c r="E25" i="5"/>
  <c r="M47" i="5"/>
  <c r="M37" i="5"/>
  <c r="M27" i="5"/>
  <c r="M15" i="5"/>
  <c r="E14" i="5"/>
  <c r="M45" i="5"/>
  <c r="M33" i="5"/>
  <c r="O53" i="5"/>
  <c r="O43" i="5"/>
  <c r="O31" i="5"/>
  <c r="O21" i="5"/>
  <c r="D78" i="24"/>
  <c r="K18" i="5"/>
  <c r="M52" i="24"/>
  <c r="M46" i="24"/>
  <c r="M42" i="24"/>
  <c r="M36" i="24"/>
  <c r="M30" i="24"/>
  <c r="M26" i="24"/>
  <c r="M20" i="24"/>
  <c r="M14" i="24"/>
  <c r="M50" i="24"/>
  <c r="M44" i="24"/>
  <c r="M39" i="24"/>
  <c r="M32" i="24"/>
  <c r="M28" i="24"/>
  <c r="M22" i="24"/>
  <c r="M18" i="24"/>
  <c r="E22" i="5"/>
  <c r="E13" i="5"/>
  <c r="M52" i="5"/>
  <c r="M42" i="5"/>
  <c r="K37" i="5"/>
  <c r="M30" i="5"/>
  <c r="E29" i="5"/>
  <c r="E19" i="5"/>
  <c r="E28" i="5"/>
  <c r="E18" i="5"/>
  <c r="M50" i="5"/>
  <c r="M39" i="5"/>
  <c r="I51" i="24"/>
  <c r="I45" i="24"/>
  <c r="M46" i="5"/>
  <c r="M36" i="5"/>
  <c r="M26" i="5"/>
  <c r="M14" i="5"/>
  <c r="M51" i="5"/>
  <c r="M29" i="5"/>
  <c r="M44" i="5"/>
  <c r="M32" i="5"/>
  <c r="O30" i="5"/>
  <c r="O45" i="5"/>
  <c r="O33" i="5"/>
  <c r="K27" i="5"/>
  <c r="O25" i="5"/>
  <c r="M20" i="5"/>
  <c r="K15" i="5"/>
  <c r="O52" i="5"/>
  <c r="O42" i="5"/>
  <c r="O20" i="5"/>
  <c r="O50" i="5"/>
  <c r="O39" i="5"/>
  <c r="O28" i="5"/>
  <c r="O18" i="5"/>
  <c r="O46" i="5"/>
  <c r="O36" i="5"/>
  <c r="O26" i="5"/>
  <c r="O51" i="5"/>
  <c r="O29" i="5"/>
  <c r="O19" i="5"/>
  <c r="O44" i="5"/>
  <c r="K36" i="5"/>
  <c r="O32" i="5"/>
  <c r="K26" i="5"/>
  <c r="O22" i="5"/>
  <c r="M19" i="5"/>
  <c r="O47" i="5"/>
  <c r="O37" i="5"/>
  <c r="K29" i="5"/>
  <c r="O27" i="5"/>
  <c r="M22" i="5"/>
  <c r="O15" i="5"/>
  <c r="K50" i="24"/>
  <c r="K44" i="24"/>
  <c r="K39" i="24"/>
  <c r="K32" i="24"/>
  <c r="K28" i="24"/>
  <c r="K22" i="24"/>
  <c r="K18" i="24"/>
  <c r="K30" i="5"/>
  <c r="M25" i="5"/>
  <c r="K20" i="5"/>
  <c r="I50" i="24"/>
  <c r="I44" i="24"/>
  <c r="I39" i="24"/>
  <c r="I32" i="24"/>
  <c r="I28" i="24"/>
  <c r="I22" i="24"/>
  <c r="I18" i="24"/>
  <c r="K33" i="5"/>
  <c r="M28" i="5"/>
  <c r="K25" i="5"/>
  <c r="M18" i="5"/>
  <c r="E15" i="5"/>
  <c r="K13" i="5"/>
  <c r="K51" i="24"/>
  <c r="K45" i="24"/>
  <c r="K33" i="24"/>
  <c r="K29" i="24"/>
  <c r="K25" i="24"/>
  <c r="K19" i="24"/>
  <c r="K13" i="24"/>
  <c r="I33" i="24"/>
  <c r="I29" i="24"/>
  <c r="I25" i="24"/>
  <c r="I19" i="24"/>
  <c r="K30" i="24"/>
  <c r="K14" i="5"/>
  <c r="K52" i="24"/>
  <c r="K46" i="24"/>
  <c r="K42" i="24"/>
  <c r="K36" i="24"/>
  <c r="K26" i="24"/>
  <c r="K20" i="24"/>
  <c r="K14" i="24"/>
  <c r="I52" i="24"/>
  <c r="I46" i="24"/>
  <c r="I42" i="24"/>
  <c r="I36" i="24"/>
  <c r="I30" i="24"/>
  <c r="I26" i="24"/>
  <c r="I20" i="24"/>
  <c r="I14" i="24"/>
  <c r="K19" i="5"/>
  <c r="D102" i="24"/>
  <c r="G44" i="24"/>
  <c r="D44" i="24"/>
  <c r="B21" i="5"/>
  <c r="C21" i="24"/>
  <c r="D15" i="24"/>
  <c r="G15" i="24"/>
  <c r="N69" i="24"/>
  <c r="O85" i="24" s="1"/>
  <c r="O8" i="24"/>
  <c r="O69" i="24" s="1"/>
  <c r="P8" i="5"/>
  <c r="F107" i="5"/>
  <c r="F99" i="5"/>
  <c r="F91" i="5"/>
  <c r="F83" i="5"/>
  <c r="F75" i="5"/>
  <c r="I51" i="5"/>
  <c r="F51" i="5"/>
  <c r="I42" i="5"/>
  <c r="F42" i="5"/>
  <c r="E41" i="5"/>
  <c r="D40" i="5"/>
  <c r="E40" i="5" s="1"/>
  <c r="I31" i="5"/>
  <c r="F31" i="5"/>
  <c r="F13" i="5"/>
  <c r="I13" i="5"/>
  <c r="D11" i="5"/>
  <c r="E11" i="5" s="1"/>
  <c r="E12" i="5"/>
  <c r="B108" i="5"/>
  <c r="D105" i="24"/>
  <c r="B101" i="5"/>
  <c r="P100" i="5"/>
  <c r="B93" i="5"/>
  <c r="P92" i="5"/>
  <c r="D88" i="24"/>
  <c r="B85" i="5"/>
  <c r="P84" i="5"/>
  <c r="D80" i="24"/>
  <c r="B77" i="5"/>
  <c r="P76" i="5"/>
  <c r="D72" i="24"/>
  <c r="C53" i="24"/>
  <c r="B53" i="5"/>
  <c r="P52" i="5"/>
  <c r="O52" i="24"/>
  <c r="G47" i="24"/>
  <c r="D47" i="24"/>
  <c r="B44" i="5"/>
  <c r="C44" i="24"/>
  <c r="P43" i="5"/>
  <c r="O43" i="24"/>
  <c r="G37" i="24"/>
  <c r="D37" i="24"/>
  <c r="B33" i="5"/>
  <c r="C33" i="24"/>
  <c r="P32" i="5"/>
  <c r="O32" i="24"/>
  <c r="D28" i="24"/>
  <c r="G28" i="24"/>
  <c r="C25" i="24"/>
  <c r="B25" i="5"/>
  <c r="G19" i="24"/>
  <c r="D19" i="24"/>
  <c r="B15" i="5"/>
  <c r="C15" i="24"/>
  <c r="P14" i="5"/>
  <c r="O14" i="24"/>
  <c r="I13" i="24"/>
  <c r="L69" i="24"/>
  <c r="M86" i="24" s="1"/>
  <c r="M8" i="24"/>
  <c r="M69" i="24" s="1"/>
  <c r="F100" i="5"/>
  <c r="F92" i="5"/>
  <c r="F84" i="5"/>
  <c r="F76" i="5"/>
  <c r="I52" i="5"/>
  <c r="F52" i="5"/>
  <c r="I43" i="5"/>
  <c r="F43" i="5"/>
  <c r="F32" i="5"/>
  <c r="I32" i="5"/>
  <c r="F14" i="5"/>
  <c r="I14" i="5"/>
  <c r="P73" i="5"/>
  <c r="D108" i="24"/>
  <c r="B104" i="5"/>
  <c r="P103" i="5"/>
  <c r="D100" i="24"/>
  <c r="P94" i="5"/>
  <c r="D91" i="24"/>
  <c r="B88" i="5"/>
  <c r="P87" i="5"/>
  <c r="D83" i="24"/>
  <c r="B80" i="5"/>
  <c r="P79" i="5"/>
  <c r="D75" i="24"/>
  <c r="B72" i="5"/>
  <c r="D51" i="24"/>
  <c r="G51" i="24"/>
  <c r="C47" i="24"/>
  <c r="B47" i="5"/>
  <c r="O46" i="24"/>
  <c r="P46" i="5"/>
  <c r="G42" i="24"/>
  <c r="D42" i="24"/>
  <c r="B37" i="5"/>
  <c r="C37" i="24"/>
  <c r="O36" i="24"/>
  <c r="P36" i="5"/>
  <c r="D31" i="24"/>
  <c r="G31" i="24"/>
  <c r="C28" i="24"/>
  <c r="B28" i="5"/>
  <c r="O27" i="24"/>
  <c r="P27" i="5"/>
  <c r="G22" i="24"/>
  <c r="D22" i="24"/>
  <c r="C19" i="24"/>
  <c r="B19" i="5"/>
  <c r="P18" i="5"/>
  <c r="O18" i="24"/>
  <c r="D13" i="24"/>
  <c r="G13" i="24"/>
  <c r="J69" i="24"/>
  <c r="K78" i="24" s="1"/>
  <c r="K8" i="24"/>
  <c r="K69" i="24" s="1"/>
  <c r="F108" i="5"/>
  <c r="F101" i="5"/>
  <c r="F93" i="5"/>
  <c r="F85" i="5"/>
  <c r="F77" i="5"/>
  <c r="I53" i="5"/>
  <c r="F53" i="5"/>
  <c r="F44" i="5"/>
  <c r="I44" i="5"/>
  <c r="I33" i="5"/>
  <c r="F33" i="5"/>
  <c r="F25" i="5"/>
  <c r="I25" i="5"/>
  <c r="F15" i="5"/>
  <c r="I15" i="5"/>
  <c r="D109" i="24"/>
  <c r="P105" i="5"/>
  <c r="D25" i="24"/>
  <c r="G25" i="24"/>
  <c r="F22" i="5"/>
  <c r="I22" i="5"/>
  <c r="B107" i="5"/>
  <c r="P106" i="5"/>
  <c r="D103" i="24"/>
  <c r="B99" i="5"/>
  <c r="P98" i="5"/>
  <c r="B91" i="5"/>
  <c r="P90" i="5"/>
  <c r="D86" i="24"/>
  <c r="B83" i="5"/>
  <c r="P82" i="5"/>
  <c r="B75" i="5"/>
  <c r="P74" i="5"/>
  <c r="B51" i="5"/>
  <c r="C51" i="24"/>
  <c r="O50" i="24"/>
  <c r="P50" i="5"/>
  <c r="D45" i="24"/>
  <c r="G45" i="24"/>
  <c r="C42" i="24"/>
  <c r="B42" i="5"/>
  <c r="P41" i="5"/>
  <c r="N40" i="24"/>
  <c r="O41" i="24"/>
  <c r="C31" i="24"/>
  <c r="B31" i="5"/>
  <c r="P30" i="5"/>
  <c r="O30" i="24"/>
  <c r="G26" i="24"/>
  <c r="D26" i="24"/>
  <c r="B22" i="5"/>
  <c r="C22" i="24"/>
  <c r="P21" i="5"/>
  <c r="O21" i="24"/>
  <c r="B13" i="5"/>
  <c r="C13" i="24"/>
  <c r="O12" i="24"/>
  <c r="N11" i="24"/>
  <c r="P12" i="5"/>
  <c r="I8" i="24"/>
  <c r="I69" i="24" s="1"/>
  <c r="H69" i="24"/>
  <c r="I84" i="24" s="1"/>
  <c r="F102" i="5"/>
  <c r="F86" i="5"/>
  <c r="F78" i="5"/>
  <c r="F45" i="5"/>
  <c r="I45" i="5"/>
  <c r="F26" i="5"/>
  <c r="I26" i="5"/>
  <c r="N69" i="5"/>
  <c r="O76" i="5" s="1"/>
  <c r="B106" i="5"/>
  <c r="B98" i="5"/>
  <c r="D93" i="24"/>
  <c r="D89" i="24"/>
  <c r="B86" i="5"/>
  <c r="D81" i="24"/>
  <c r="B78" i="5"/>
  <c r="P77" i="5"/>
  <c r="D73" i="24"/>
  <c r="O53" i="24"/>
  <c r="P53" i="5"/>
  <c r="C45" i="24"/>
  <c r="B45" i="5"/>
  <c r="O44" i="24"/>
  <c r="P44" i="5"/>
  <c r="M41" i="24"/>
  <c r="L40" i="24"/>
  <c r="M40" i="24" s="1"/>
  <c r="G39" i="24"/>
  <c r="D39" i="24"/>
  <c r="P33" i="5"/>
  <c r="O33" i="24"/>
  <c r="D29" i="24"/>
  <c r="G29" i="24"/>
  <c r="B26" i="5"/>
  <c r="C26" i="24"/>
  <c r="O25" i="24"/>
  <c r="P25" i="5"/>
  <c r="D20" i="24"/>
  <c r="G20" i="24"/>
  <c r="P15" i="5"/>
  <c r="O15" i="24"/>
  <c r="M12" i="24"/>
  <c r="L11" i="24"/>
  <c r="M11" i="24" s="1"/>
  <c r="F69" i="24"/>
  <c r="G78" i="24" s="1"/>
  <c r="D8" i="24"/>
  <c r="G8" i="24"/>
  <c r="G69" i="24" s="1"/>
  <c r="F103" i="5"/>
  <c r="F94" i="5"/>
  <c r="F87" i="5"/>
  <c r="F79" i="5"/>
  <c r="F46" i="5"/>
  <c r="I46" i="5"/>
  <c r="O41" i="5"/>
  <c r="N40" i="5"/>
  <c r="O40" i="5" s="1"/>
  <c r="F36" i="5"/>
  <c r="I36" i="5"/>
  <c r="F27" i="5"/>
  <c r="I27" i="5"/>
  <c r="I18" i="5"/>
  <c r="F18" i="5"/>
  <c r="N11" i="5"/>
  <c r="O11" i="5" s="1"/>
  <c r="O12" i="5"/>
  <c r="L69" i="5"/>
  <c r="M72" i="5" s="1"/>
  <c r="P97" i="5"/>
  <c r="B82" i="5"/>
  <c r="G53" i="24"/>
  <c r="D53" i="24"/>
  <c r="C50" i="24"/>
  <c r="B50" i="5"/>
  <c r="G33" i="24"/>
  <c r="D33" i="24"/>
  <c r="B30" i="5"/>
  <c r="C30" i="24"/>
  <c r="D106" i="24"/>
  <c r="B105" i="5"/>
  <c r="P104" i="5"/>
  <c r="D101" i="24"/>
  <c r="B97" i="5"/>
  <c r="D92" i="24"/>
  <c r="B89" i="5"/>
  <c r="P88" i="5"/>
  <c r="D84" i="24"/>
  <c r="B81" i="5"/>
  <c r="P80" i="5"/>
  <c r="D76" i="24"/>
  <c r="B73" i="5"/>
  <c r="P72" i="5"/>
  <c r="G52" i="24"/>
  <c r="D52" i="24"/>
  <c r="P47" i="5"/>
  <c r="O47" i="24"/>
  <c r="D43" i="24"/>
  <c r="G43" i="24"/>
  <c r="K41" i="24"/>
  <c r="J40" i="24"/>
  <c r="K40" i="24" s="1"/>
  <c r="C39" i="24"/>
  <c r="B39" i="5"/>
  <c r="O37" i="24"/>
  <c r="P37" i="5"/>
  <c r="G32" i="24"/>
  <c r="D32" i="24"/>
  <c r="C29" i="24"/>
  <c r="B29" i="5"/>
  <c r="P28" i="5"/>
  <c r="O28" i="24"/>
  <c r="B20" i="5"/>
  <c r="C20" i="24"/>
  <c r="O19" i="24"/>
  <c r="P19" i="5"/>
  <c r="D14" i="24"/>
  <c r="G14" i="24"/>
  <c r="J11" i="24"/>
  <c r="K11" i="24" s="1"/>
  <c r="K12" i="24"/>
  <c r="B8" i="5"/>
  <c r="K8" i="5" s="1"/>
  <c r="K69" i="5" s="1"/>
  <c r="B69" i="24"/>
  <c r="C83" i="24" s="1"/>
  <c r="F104" i="5"/>
  <c r="F88" i="5"/>
  <c r="F80" i="5"/>
  <c r="F72" i="5"/>
  <c r="F47" i="5"/>
  <c r="I47" i="5"/>
  <c r="M41" i="5"/>
  <c r="L40" i="5"/>
  <c r="M40" i="5" s="1"/>
  <c r="I37" i="5"/>
  <c r="F37" i="5"/>
  <c r="I28" i="5"/>
  <c r="F28" i="5"/>
  <c r="I19" i="5"/>
  <c r="F19" i="5"/>
  <c r="O13" i="5"/>
  <c r="L11" i="5"/>
  <c r="M11" i="5" s="1"/>
  <c r="M12" i="5"/>
  <c r="J69" i="5"/>
  <c r="K87" i="5" s="1"/>
  <c r="B90" i="5"/>
  <c r="P89" i="5"/>
  <c r="P81" i="5"/>
  <c r="D77" i="24"/>
  <c r="B41" i="5"/>
  <c r="B40" i="24"/>
  <c r="C41" i="24"/>
  <c r="P29" i="5"/>
  <c r="O29" i="24"/>
  <c r="P20" i="5"/>
  <c r="O20" i="24"/>
  <c r="C12" i="24"/>
  <c r="B11" i="24"/>
  <c r="B12" i="5"/>
  <c r="P101" i="5"/>
  <c r="D98" i="24"/>
  <c r="P107" i="5"/>
  <c r="D104" i="24"/>
  <c r="B100" i="5"/>
  <c r="P99" i="5"/>
  <c r="D94" i="24"/>
  <c r="B92" i="5"/>
  <c r="P91" i="5"/>
  <c r="D87" i="24"/>
  <c r="B84" i="5"/>
  <c r="P83" i="5"/>
  <c r="D79" i="24"/>
  <c r="B76" i="5"/>
  <c r="P75" i="5"/>
  <c r="C52" i="24"/>
  <c r="B52" i="5"/>
  <c r="P51" i="5"/>
  <c r="O51" i="24"/>
  <c r="D46" i="24"/>
  <c r="G46" i="24"/>
  <c r="C43" i="24"/>
  <c r="B43" i="5"/>
  <c r="P42" i="5"/>
  <c r="O42" i="24"/>
  <c r="I41" i="24"/>
  <c r="H40" i="24"/>
  <c r="I40" i="24" s="1"/>
  <c r="G36" i="24"/>
  <c r="D36" i="24"/>
  <c r="B32" i="5"/>
  <c r="C32" i="24"/>
  <c r="P31" i="5"/>
  <c r="O31" i="24"/>
  <c r="D27" i="24"/>
  <c r="G27" i="24"/>
  <c r="P22" i="5"/>
  <c r="O22" i="24"/>
  <c r="D18" i="24"/>
  <c r="G18" i="24"/>
  <c r="K15" i="24"/>
  <c r="C14" i="24"/>
  <c r="B14" i="5"/>
  <c r="O13" i="24"/>
  <c r="P13" i="5"/>
  <c r="I12" i="24"/>
  <c r="H11" i="24"/>
  <c r="I11" i="24" s="1"/>
  <c r="F105" i="5"/>
  <c r="F97" i="5"/>
  <c r="F89" i="5"/>
  <c r="F81" i="5"/>
  <c r="F73" i="5"/>
  <c r="J40" i="5"/>
  <c r="K40" i="5" s="1"/>
  <c r="K41" i="5"/>
  <c r="F39" i="5"/>
  <c r="I39" i="5"/>
  <c r="I29" i="5"/>
  <c r="F29" i="5"/>
  <c r="I20" i="5"/>
  <c r="F20" i="5"/>
  <c r="O14" i="5"/>
  <c r="M13" i="5"/>
  <c r="J11" i="5"/>
  <c r="K11" i="5" s="1"/>
  <c r="K12" i="5"/>
  <c r="F8" i="5"/>
  <c r="H69" i="5"/>
  <c r="I77" i="5" s="1"/>
  <c r="D85" i="24"/>
  <c r="B74" i="5"/>
  <c r="O39" i="24"/>
  <c r="P39" i="5"/>
  <c r="P108" i="5"/>
  <c r="P93" i="5"/>
  <c r="D107" i="24"/>
  <c r="B103" i="5"/>
  <c r="P102" i="5"/>
  <c r="D99" i="24"/>
  <c r="B94" i="5"/>
  <c r="D90" i="24"/>
  <c r="B87" i="5"/>
  <c r="P86" i="5"/>
  <c r="D82" i="24"/>
  <c r="B79" i="5"/>
  <c r="P78" i="5"/>
  <c r="D74" i="24"/>
  <c r="G50" i="24"/>
  <c r="D50" i="24"/>
  <c r="B46" i="5"/>
  <c r="C46" i="24"/>
  <c r="P45" i="5"/>
  <c r="O45" i="24"/>
  <c r="F40" i="24"/>
  <c r="G41" i="24"/>
  <c r="D41" i="24"/>
  <c r="C36" i="24"/>
  <c r="B36" i="5"/>
  <c r="G30" i="24"/>
  <c r="D30" i="24"/>
  <c r="C27" i="24"/>
  <c r="B27" i="5"/>
  <c r="O26" i="24"/>
  <c r="P26" i="5"/>
  <c r="D21" i="24"/>
  <c r="G21" i="24"/>
  <c r="B18" i="5"/>
  <c r="C18" i="24"/>
  <c r="I15" i="24"/>
  <c r="G12" i="24"/>
  <c r="F11" i="24"/>
  <c r="G11" i="24" s="1"/>
  <c r="D12" i="24"/>
  <c r="F106" i="5"/>
  <c r="F98" i="5"/>
  <c r="F90" i="5"/>
  <c r="F82" i="5"/>
  <c r="F74" i="5"/>
  <c r="F50" i="5"/>
  <c r="I50" i="5"/>
  <c r="I41" i="5"/>
  <c r="H40" i="5"/>
  <c r="F41" i="5"/>
  <c r="I30" i="5"/>
  <c r="F30" i="5"/>
  <c r="F21" i="5"/>
  <c r="I21" i="5"/>
  <c r="I12" i="5"/>
  <c r="H11" i="5"/>
  <c r="I11" i="5" s="1"/>
  <c r="F12" i="5"/>
  <c r="D69" i="5"/>
  <c r="E106" i="5" s="1"/>
  <c r="L7" i="34"/>
  <c r="J7" i="34"/>
  <c r="G7" i="34"/>
  <c r="D7" i="34"/>
  <c r="I72" i="24" l="1"/>
  <c r="C87" i="24"/>
  <c r="K76" i="24"/>
  <c r="O100" i="5"/>
  <c r="Q31" i="5"/>
  <c r="Q42" i="5"/>
  <c r="K72" i="24"/>
  <c r="I85" i="24"/>
  <c r="G87" i="24"/>
  <c r="K99" i="24"/>
  <c r="G21" i="5"/>
  <c r="C94" i="24"/>
  <c r="Q51" i="5"/>
  <c r="I99" i="24"/>
  <c r="O101" i="5"/>
  <c r="K94" i="24"/>
  <c r="K104" i="24"/>
  <c r="K100" i="24"/>
  <c r="I102" i="24"/>
  <c r="I106" i="24"/>
  <c r="I90" i="24"/>
  <c r="K102" i="24"/>
  <c r="I79" i="24"/>
  <c r="I80" i="24"/>
  <c r="O77" i="5"/>
  <c r="I107" i="24"/>
  <c r="K79" i="24"/>
  <c r="Q14" i="5"/>
  <c r="Q43" i="5"/>
  <c r="I77" i="24"/>
  <c r="I82" i="24"/>
  <c r="K93" i="24"/>
  <c r="I88" i="24"/>
  <c r="I104" i="24"/>
  <c r="I93" i="24"/>
  <c r="I109" i="24"/>
  <c r="I87" i="24"/>
  <c r="K92" i="24"/>
  <c r="O103" i="24"/>
  <c r="I74" i="5"/>
  <c r="I90" i="5"/>
  <c r="I74" i="24"/>
  <c r="I105" i="24"/>
  <c r="E43" i="24"/>
  <c r="K99" i="5"/>
  <c r="O93" i="24"/>
  <c r="C88" i="24"/>
  <c r="E27" i="24"/>
  <c r="G19" i="5"/>
  <c r="I91" i="24"/>
  <c r="E8" i="5"/>
  <c r="E69" i="5" s="1"/>
  <c r="M99" i="5"/>
  <c r="M98" i="5"/>
  <c r="M76" i="5"/>
  <c r="M75" i="5"/>
  <c r="E18" i="24"/>
  <c r="O75" i="24"/>
  <c r="M74" i="5"/>
  <c r="Q44" i="5"/>
  <c r="I86" i="24"/>
  <c r="C82" i="24"/>
  <c r="M83" i="5"/>
  <c r="E79" i="5"/>
  <c r="Q52" i="5"/>
  <c r="M91" i="5"/>
  <c r="M92" i="5"/>
  <c r="M90" i="5"/>
  <c r="G50" i="5"/>
  <c r="G74" i="24"/>
  <c r="R94" i="5"/>
  <c r="G20" i="5"/>
  <c r="G104" i="24"/>
  <c r="K91" i="24"/>
  <c r="E103" i="5"/>
  <c r="Q19" i="5"/>
  <c r="K74" i="24"/>
  <c r="K101" i="24"/>
  <c r="O98" i="5"/>
  <c r="Q15" i="5"/>
  <c r="Q30" i="5"/>
  <c r="Q36" i="5"/>
  <c r="K98" i="24"/>
  <c r="K83" i="24"/>
  <c r="G30" i="5"/>
  <c r="Q45" i="5"/>
  <c r="G94" i="24"/>
  <c r="G77" i="24"/>
  <c r="Q37" i="5"/>
  <c r="O105" i="24"/>
  <c r="G46" i="5"/>
  <c r="Q33" i="5"/>
  <c r="Q21" i="5"/>
  <c r="Q50" i="5"/>
  <c r="I81" i="24"/>
  <c r="I98" i="24"/>
  <c r="O72" i="5"/>
  <c r="Q27" i="5"/>
  <c r="I103" i="24"/>
  <c r="K85" i="24"/>
  <c r="Q47" i="5"/>
  <c r="K90" i="24"/>
  <c r="E78" i="5"/>
  <c r="Q25" i="5"/>
  <c r="Q53" i="5"/>
  <c r="Q32" i="5"/>
  <c r="Q12" i="5"/>
  <c r="K88" i="24"/>
  <c r="K109" i="24"/>
  <c r="G27" i="5"/>
  <c r="K87" i="24"/>
  <c r="K80" i="24"/>
  <c r="G39" i="5"/>
  <c r="Q13" i="5"/>
  <c r="Q22" i="5"/>
  <c r="Q28" i="5"/>
  <c r="K82" i="24"/>
  <c r="I94" i="24"/>
  <c r="K107" i="24"/>
  <c r="I87" i="5"/>
  <c r="Q41" i="5"/>
  <c r="K84" i="24"/>
  <c r="Q18" i="5"/>
  <c r="K106" i="24"/>
  <c r="G41" i="5"/>
  <c r="Q20" i="5"/>
  <c r="G26" i="5"/>
  <c r="K75" i="24"/>
  <c r="E89" i="5"/>
  <c r="Q26" i="5"/>
  <c r="G82" i="24"/>
  <c r="K105" i="24"/>
  <c r="Q39" i="5"/>
  <c r="I97" i="5"/>
  <c r="K77" i="24"/>
  <c r="Q29" i="5"/>
  <c r="G84" i="24"/>
  <c r="G106" i="24"/>
  <c r="I76" i="24"/>
  <c r="I92" i="24"/>
  <c r="I73" i="24"/>
  <c r="O106" i="24"/>
  <c r="Q46" i="5"/>
  <c r="O94" i="24"/>
  <c r="O88" i="24"/>
  <c r="I82" i="5"/>
  <c r="O93" i="5"/>
  <c r="K107" i="5"/>
  <c r="G99" i="24"/>
  <c r="M108" i="24"/>
  <c r="K74" i="5"/>
  <c r="K90" i="5"/>
  <c r="I105" i="5"/>
  <c r="O91" i="24"/>
  <c r="G47" i="5"/>
  <c r="K89" i="5"/>
  <c r="O80" i="24"/>
  <c r="G101" i="24"/>
  <c r="E53" i="24"/>
  <c r="M8" i="5"/>
  <c r="M69" i="5" s="1"/>
  <c r="E102" i="5"/>
  <c r="O77" i="24"/>
  <c r="E25" i="24"/>
  <c r="O104" i="24"/>
  <c r="O84" i="24"/>
  <c r="O101" i="24"/>
  <c r="C40" i="21"/>
  <c r="O86" i="24"/>
  <c r="O109" i="24"/>
  <c r="O100" i="24"/>
  <c r="K94" i="5"/>
  <c r="O74" i="24"/>
  <c r="O79" i="24"/>
  <c r="I98" i="5"/>
  <c r="O108" i="5"/>
  <c r="E21" i="24"/>
  <c r="E50" i="24"/>
  <c r="O81" i="24"/>
  <c r="G36" i="5"/>
  <c r="M81" i="5"/>
  <c r="E108" i="5"/>
  <c r="O90" i="24"/>
  <c r="K78" i="5"/>
  <c r="K89" i="24"/>
  <c r="G31" i="5"/>
  <c r="E74" i="5"/>
  <c r="O78" i="24"/>
  <c r="I107" i="5"/>
  <c r="E73" i="5"/>
  <c r="K83" i="5"/>
  <c r="E41" i="24"/>
  <c r="M90" i="24"/>
  <c r="E80" i="5"/>
  <c r="O92" i="5"/>
  <c r="K106" i="5"/>
  <c r="O83" i="24"/>
  <c r="O102" i="24"/>
  <c r="O72" i="24"/>
  <c r="E86" i="5"/>
  <c r="M105" i="5"/>
  <c r="C99" i="24"/>
  <c r="E77" i="5"/>
  <c r="O107" i="24"/>
  <c r="K81" i="24"/>
  <c r="M86" i="5"/>
  <c r="K82" i="5"/>
  <c r="O89" i="24"/>
  <c r="I80" i="5"/>
  <c r="I104" i="5"/>
  <c r="M93" i="24"/>
  <c r="K79" i="5"/>
  <c r="O82" i="24"/>
  <c r="E100" i="5"/>
  <c r="I100" i="5"/>
  <c r="O76" i="24"/>
  <c r="I94" i="5"/>
  <c r="O87" i="24"/>
  <c r="O73" i="24"/>
  <c r="O92" i="24"/>
  <c r="M93" i="5"/>
  <c r="C12" i="21"/>
  <c r="C21" i="21"/>
  <c r="C30" i="21"/>
  <c r="K75" i="5"/>
  <c r="E105" i="5"/>
  <c r="M83" i="24"/>
  <c r="E72" i="5"/>
  <c r="K98" i="5"/>
  <c r="K91" i="5"/>
  <c r="I106" i="5"/>
  <c r="E30" i="24"/>
  <c r="M99" i="24"/>
  <c r="I73" i="5"/>
  <c r="I89" i="5"/>
  <c r="O108" i="24"/>
  <c r="E87" i="5"/>
  <c r="O98" i="24"/>
  <c r="O74" i="5"/>
  <c r="E93" i="5"/>
  <c r="O99" i="24"/>
  <c r="K102" i="5"/>
  <c r="I78" i="24"/>
  <c r="C43" i="21"/>
  <c r="I13" i="21"/>
  <c r="I19" i="21"/>
  <c r="I20" i="21"/>
  <c r="I24" i="21"/>
  <c r="I30" i="21"/>
  <c r="I31" i="21"/>
  <c r="I32" i="21"/>
  <c r="I41" i="21"/>
  <c r="I42" i="21"/>
  <c r="B7" i="34"/>
  <c r="C41" i="34" s="1"/>
  <c r="I12" i="21"/>
  <c r="I17" i="21"/>
  <c r="I18" i="21"/>
  <c r="I25" i="21"/>
  <c r="I26" i="21"/>
  <c r="I27" i="21"/>
  <c r="I28" i="21"/>
  <c r="I29" i="21"/>
  <c r="I35" i="21"/>
  <c r="I36" i="21"/>
  <c r="I39" i="21"/>
  <c r="I40" i="21"/>
  <c r="I43" i="21"/>
  <c r="C25" i="21"/>
  <c r="I11" i="21"/>
  <c r="H10" i="21"/>
  <c r="I10" i="21" s="1"/>
  <c r="I14" i="21"/>
  <c r="I21" i="21"/>
  <c r="C41" i="21"/>
  <c r="C31" i="21"/>
  <c r="C13" i="21"/>
  <c r="L11" i="21"/>
  <c r="K10" i="21"/>
  <c r="L10" i="21" s="1"/>
  <c r="L12" i="21"/>
  <c r="L13" i="21"/>
  <c r="L14" i="21"/>
  <c r="L17" i="21"/>
  <c r="L18" i="21"/>
  <c r="L19" i="21"/>
  <c r="L20" i="21"/>
  <c r="L21" i="21"/>
  <c r="L24" i="21"/>
  <c r="L25" i="21"/>
  <c r="R87" i="5"/>
  <c r="R103" i="5"/>
  <c r="R99" i="5"/>
  <c r="C42" i="21"/>
  <c r="C32" i="21"/>
  <c r="C24" i="21"/>
  <c r="C14" i="21"/>
  <c r="L26" i="21"/>
  <c r="L27" i="21"/>
  <c r="L28" i="21"/>
  <c r="L29" i="21"/>
  <c r="L30" i="21"/>
  <c r="L31" i="21"/>
  <c r="L32" i="21"/>
  <c r="L35" i="21"/>
  <c r="L36" i="21"/>
  <c r="L39" i="21"/>
  <c r="L40" i="21"/>
  <c r="L41" i="21"/>
  <c r="L42" i="21"/>
  <c r="L43" i="21"/>
  <c r="E7" i="34"/>
  <c r="F11" i="34" s="1"/>
  <c r="R18" i="5"/>
  <c r="C18" i="5"/>
  <c r="R27" i="5"/>
  <c r="C27" i="5"/>
  <c r="R76" i="5"/>
  <c r="R44" i="5"/>
  <c r="C44" i="5"/>
  <c r="C109" i="24"/>
  <c r="R36" i="5"/>
  <c r="C36" i="5"/>
  <c r="R75" i="5"/>
  <c r="M84" i="24"/>
  <c r="M76" i="24"/>
  <c r="M104" i="24"/>
  <c r="M72" i="24"/>
  <c r="M101" i="24"/>
  <c r="M102" i="24"/>
  <c r="M85" i="24"/>
  <c r="M78" i="24"/>
  <c r="M100" i="24"/>
  <c r="M109" i="24"/>
  <c r="M105" i="24"/>
  <c r="M75" i="24"/>
  <c r="M89" i="24"/>
  <c r="M103" i="24"/>
  <c r="M82" i="24"/>
  <c r="M77" i="24"/>
  <c r="M88" i="24"/>
  <c r="M106" i="24"/>
  <c r="M81" i="24"/>
  <c r="M92" i="24"/>
  <c r="M87" i="24"/>
  <c r="M74" i="24"/>
  <c r="M107" i="24"/>
  <c r="M73" i="24"/>
  <c r="M94" i="24"/>
  <c r="M80" i="24"/>
  <c r="M91" i="24"/>
  <c r="O17" i="21"/>
  <c r="Q17" i="21"/>
  <c r="C102" i="24"/>
  <c r="C20" i="21"/>
  <c r="Q12" i="21"/>
  <c r="O12" i="21"/>
  <c r="O25" i="21"/>
  <c r="Q25" i="21"/>
  <c r="O27" i="21"/>
  <c r="Q27" i="21"/>
  <c r="Q29" i="21"/>
  <c r="O29" i="21"/>
  <c r="Q32" i="21"/>
  <c r="O32" i="21"/>
  <c r="O36" i="21"/>
  <c r="Q36" i="21"/>
  <c r="O39" i="21"/>
  <c r="Q39" i="21"/>
  <c r="Q41" i="21"/>
  <c r="O41" i="21"/>
  <c r="Q42" i="21"/>
  <c r="O42" i="21"/>
  <c r="O43" i="21"/>
  <c r="Q43" i="21"/>
  <c r="K11" i="34"/>
  <c r="K13" i="34"/>
  <c r="K14" i="34"/>
  <c r="K15" i="34"/>
  <c r="K16" i="34"/>
  <c r="K17" i="34"/>
  <c r="K20" i="34"/>
  <c r="K23" i="34"/>
  <c r="K25" i="34"/>
  <c r="K26" i="34"/>
  <c r="K29" i="34"/>
  <c r="K30" i="34"/>
  <c r="K31" i="34"/>
  <c r="K38" i="34"/>
  <c r="K39" i="34"/>
  <c r="K43" i="34"/>
  <c r="K44" i="34"/>
  <c r="K47" i="34"/>
  <c r="C28" i="21"/>
  <c r="C19" i="21"/>
  <c r="E12" i="24"/>
  <c r="D11" i="24"/>
  <c r="E11" i="24" s="1"/>
  <c r="C29" i="21"/>
  <c r="C11" i="21"/>
  <c r="B10" i="21"/>
  <c r="C10" i="21" s="1"/>
  <c r="Q13" i="21"/>
  <c r="O13" i="21"/>
  <c r="O18" i="21"/>
  <c r="Q18" i="21"/>
  <c r="Q19" i="21"/>
  <c r="O19" i="21"/>
  <c r="Q21" i="21"/>
  <c r="O21" i="21"/>
  <c r="O24" i="21"/>
  <c r="Q24" i="21"/>
  <c r="O30" i="21"/>
  <c r="Q30" i="21"/>
  <c r="O35" i="21"/>
  <c r="Q35" i="21"/>
  <c r="H7" i="34"/>
  <c r="I10" i="34" s="1"/>
  <c r="K10" i="34"/>
  <c r="K12" i="34"/>
  <c r="K18" i="34"/>
  <c r="K19" i="34"/>
  <c r="K21" i="34"/>
  <c r="K22" i="34"/>
  <c r="K24" i="34"/>
  <c r="K27" i="34"/>
  <c r="K28" i="34"/>
  <c r="K32" i="34"/>
  <c r="K33" i="34"/>
  <c r="K36" i="34"/>
  <c r="K37" i="34"/>
  <c r="K40" i="34"/>
  <c r="K41" i="34"/>
  <c r="K42" i="34"/>
  <c r="K45" i="34"/>
  <c r="K46" i="34"/>
  <c r="K48" i="34"/>
  <c r="C36" i="21"/>
  <c r="C27" i="21"/>
  <c r="C18" i="21"/>
  <c r="F11" i="21"/>
  <c r="E10" i="21"/>
  <c r="F10" i="21" s="1"/>
  <c r="F12" i="21"/>
  <c r="F13" i="21"/>
  <c r="R22" i="5"/>
  <c r="C22" i="5"/>
  <c r="R80" i="5"/>
  <c r="C39" i="21"/>
  <c r="Q7" i="21"/>
  <c r="K7" i="34" s="1"/>
  <c r="N10" i="21"/>
  <c r="Q11" i="21"/>
  <c r="O11" i="21"/>
  <c r="Q14" i="21"/>
  <c r="O14" i="21"/>
  <c r="Q20" i="21"/>
  <c r="O20" i="21"/>
  <c r="Q26" i="21"/>
  <c r="O26" i="21"/>
  <c r="Q28" i="21"/>
  <c r="O28" i="21"/>
  <c r="Q31" i="21"/>
  <c r="O31" i="21"/>
  <c r="O40" i="21"/>
  <c r="Q40" i="21"/>
  <c r="C35" i="21"/>
  <c r="C26" i="21"/>
  <c r="C17" i="21"/>
  <c r="G12" i="5"/>
  <c r="F11" i="5"/>
  <c r="G11" i="5" s="1"/>
  <c r="F40" i="5"/>
  <c r="G40" i="5" s="1"/>
  <c r="I40" i="5"/>
  <c r="G40" i="24"/>
  <c r="D40" i="24"/>
  <c r="E40" i="24" s="1"/>
  <c r="R12" i="5"/>
  <c r="C12" i="5"/>
  <c r="B40" i="5"/>
  <c r="C40" i="24"/>
  <c r="C103" i="24"/>
  <c r="C80" i="24"/>
  <c r="C100" i="24"/>
  <c r="C75" i="24"/>
  <c r="C76" i="24"/>
  <c r="C105" i="24"/>
  <c r="C106" i="24"/>
  <c r="C89" i="24"/>
  <c r="C90" i="24"/>
  <c r="C104" i="24"/>
  <c r="C72" i="24"/>
  <c r="C107" i="24"/>
  <c r="C74" i="24"/>
  <c r="C79" i="24"/>
  <c r="C93" i="24"/>
  <c r="C98" i="24"/>
  <c r="C81" i="24"/>
  <c r="C101" i="24"/>
  <c r="C92" i="24"/>
  <c r="C85" i="24"/>
  <c r="C108" i="24"/>
  <c r="C91" i="24"/>
  <c r="C86" i="24"/>
  <c r="C78" i="24"/>
  <c r="C73" i="24"/>
  <c r="C77" i="24"/>
  <c r="C84" i="24"/>
  <c r="M79" i="24"/>
  <c r="M98" i="24"/>
  <c r="E81" i="5"/>
  <c r="M100" i="5"/>
  <c r="I81" i="5"/>
  <c r="E104" i="5"/>
  <c r="C32" i="5"/>
  <c r="R32" i="5"/>
  <c r="C43" i="5"/>
  <c r="R43" i="5"/>
  <c r="G98" i="24"/>
  <c r="B11" i="5"/>
  <c r="C11" i="24"/>
  <c r="C41" i="5"/>
  <c r="R41" i="5"/>
  <c r="O75" i="5"/>
  <c r="I88" i="5"/>
  <c r="O99" i="5"/>
  <c r="I8" i="5"/>
  <c r="I69" i="5" s="1"/>
  <c r="B69" i="5"/>
  <c r="C75" i="5" s="1"/>
  <c r="R8" i="5"/>
  <c r="E32" i="24"/>
  <c r="G76" i="24"/>
  <c r="R82" i="5"/>
  <c r="K72" i="5"/>
  <c r="O82" i="5"/>
  <c r="O106" i="5"/>
  <c r="G81" i="24"/>
  <c r="G89" i="24"/>
  <c r="I101" i="24"/>
  <c r="R98" i="5"/>
  <c r="O8" i="5"/>
  <c r="O69" i="5" s="1"/>
  <c r="I78" i="5"/>
  <c r="M88" i="5"/>
  <c r="K103" i="5"/>
  <c r="R31" i="5"/>
  <c r="C31" i="5"/>
  <c r="C42" i="5"/>
  <c r="R42" i="5"/>
  <c r="R83" i="5"/>
  <c r="G25" i="5"/>
  <c r="E76" i="5"/>
  <c r="K86" i="5"/>
  <c r="I101" i="5"/>
  <c r="E22" i="24"/>
  <c r="K73" i="24"/>
  <c r="R88" i="5"/>
  <c r="G32" i="5"/>
  <c r="K77" i="5"/>
  <c r="O87" i="5"/>
  <c r="E19" i="24"/>
  <c r="G88" i="24"/>
  <c r="R101" i="5"/>
  <c r="R108" i="5"/>
  <c r="I75" i="5"/>
  <c r="K84" i="5"/>
  <c r="E98" i="5"/>
  <c r="E15" i="24"/>
  <c r="R14" i="5"/>
  <c r="C14" i="5"/>
  <c r="C52" i="5"/>
  <c r="R52" i="5"/>
  <c r="R84" i="5"/>
  <c r="R50" i="5"/>
  <c r="C50" i="5"/>
  <c r="M73" i="5"/>
  <c r="M97" i="5"/>
  <c r="C26" i="5"/>
  <c r="R26" i="5"/>
  <c r="O89" i="5"/>
  <c r="M104" i="5"/>
  <c r="G33" i="5"/>
  <c r="M87" i="5"/>
  <c r="E51" i="24"/>
  <c r="G43" i="5"/>
  <c r="M78" i="5"/>
  <c r="E91" i="5"/>
  <c r="K101" i="5"/>
  <c r="R53" i="5"/>
  <c r="C53" i="5"/>
  <c r="R77" i="5"/>
  <c r="M85" i="5"/>
  <c r="I99" i="5"/>
  <c r="M108" i="5"/>
  <c r="R73" i="5"/>
  <c r="D69" i="24"/>
  <c r="E105" i="24" s="1"/>
  <c r="E8" i="24"/>
  <c r="R78" i="5"/>
  <c r="R86" i="5"/>
  <c r="O105" i="5"/>
  <c r="E26" i="24"/>
  <c r="R91" i="5"/>
  <c r="R107" i="5"/>
  <c r="O88" i="5"/>
  <c r="C37" i="5"/>
  <c r="R37" i="5"/>
  <c r="G100" i="24"/>
  <c r="O79" i="5"/>
  <c r="I92" i="5"/>
  <c r="M102" i="5"/>
  <c r="C33" i="5"/>
  <c r="R33" i="5"/>
  <c r="R85" i="5"/>
  <c r="K76" i="5"/>
  <c r="O86" i="5"/>
  <c r="P69" i="5"/>
  <c r="Q97" i="5" s="1"/>
  <c r="Q8" i="5"/>
  <c r="Q69" i="5" s="1"/>
  <c r="C21" i="5"/>
  <c r="R21" i="5"/>
  <c r="R92" i="5"/>
  <c r="R100" i="5"/>
  <c r="R20" i="5"/>
  <c r="C20" i="5"/>
  <c r="C29" i="5"/>
  <c r="R29" i="5"/>
  <c r="E20" i="24"/>
  <c r="E39" i="24"/>
  <c r="M80" i="5"/>
  <c r="P11" i="5"/>
  <c r="Q11" i="5" s="1"/>
  <c r="O11" i="24"/>
  <c r="G103" i="24"/>
  <c r="G109" i="24"/>
  <c r="M79" i="5"/>
  <c r="E92" i="5"/>
  <c r="M103" i="5"/>
  <c r="C19" i="5"/>
  <c r="R19" i="5"/>
  <c r="G75" i="24"/>
  <c r="G52" i="5"/>
  <c r="E83" i="5"/>
  <c r="O103" i="5"/>
  <c r="E47" i="24"/>
  <c r="I100" i="24"/>
  <c r="K103" i="24"/>
  <c r="G42" i="5"/>
  <c r="M77" i="5"/>
  <c r="E90" i="5"/>
  <c r="K100" i="5"/>
  <c r="G102" i="24"/>
  <c r="M84" i="5"/>
  <c r="E97" i="5"/>
  <c r="R102" i="5"/>
  <c r="G107" i="24"/>
  <c r="G85" i="24"/>
  <c r="G29" i="5"/>
  <c r="O84" i="5"/>
  <c r="M107" i="5"/>
  <c r="E36" i="24"/>
  <c r="G28" i="5"/>
  <c r="I72" i="5"/>
  <c r="K81" i="5"/>
  <c r="O91" i="5"/>
  <c r="K105" i="5"/>
  <c r="C39" i="5"/>
  <c r="R39" i="5"/>
  <c r="R81" i="5"/>
  <c r="G92" i="24"/>
  <c r="R97" i="5"/>
  <c r="I79" i="5"/>
  <c r="K88" i="5"/>
  <c r="I103" i="5"/>
  <c r="O81" i="5"/>
  <c r="O97" i="5"/>
  <c r="R51" i="5"/>
  <c r="C51" i="5"/>
  <c r="G44" i="5"/>
  <c r="O80" i="5"/>
  <c r="I93" i="5"/>
  <c r="O104" i="5"/>
  <c r="E31" i="24"/>
  <c r="C47" i="5"/>
  <c r="R47" i="5"/>
  <c r="G108" i="24"/>
  <c r="I84" i="5"/>
  <c r="K93" i="5"/>
  <c r="E107" i="5"/>
  <c r="E28" i="24"/>
  <c r="I75" i="24"/>
  <c r="R93" i="5"/>
  <c r="O78" i="5"/>
  <c r="I91" i="5"/>
  <c r="M101" i="5"/>
  <c r="F14" i="21"/>
  <c r="F17" i="21"/>
  <c r="F18" i="21"/>
  <c r="F19" i="21"/>
  <c r="F20" i="21"/>
  <c r="F21" i="21"/>
  <c r="F24" i="21"/>
  <c r="F25" i="21"/>
  <c r="F26" i="21"/>
  <c r="F27" i="21"/>
  <c r="F28" i="21"/>
  <c r="F29" i="21"/>
  <c r="F30" i="21"/>
  <c r="F31" i="21"/>
  <c r="F32" i="21"/>
  <c r="F35" i="21"/>
  <c r="F36" i="21"/>
  <c r="F39" i="21"/>
  <c r="F40" i="21"/>
  <c r="F41" i="21"/>
  <c r="F42" i="21"/>
  <c r="F43" i="21"/>
  <c r="O85" i="5"/>
  <c r="R46" i="5"/>
  <c r="C46" i="5"/>
  <c r="R79" i="5"/>
  <c r="G90" i="24"/>
  <c r="R74" i="5"/>
  <c r="F69" i="5"/>
  <c r="G90" i="5" s="1"/>
  <c r="G8" i="5"/>
  <c r="E88" i="5"/>
  <c r="G79" i="24"/>
  <c r="M82" i="5"/>
  <c r="E94" i="5"/>
  <c r="M106" i="5"/>
  <c r="E14" i="24"/>
  <c r="E52" i="24"/>
  <c r="C30" i="5"/>
  <c r="R30" i="5"/>
  <c r="M89" i="5"/>
  <c r="C45" i="5"/>
  <c r="R45" i="5"/>
  <c r="G93" i="24"/>
  <c r="R106" i="5"/>
  <c r="G45" i="5"/>
  <c r="E85" i="5"/>
  <c r="E101" i="5"/>
  <c r="I89" i="24"/>
  <c r="G22" i="5"/>
  <c r="G53" i="5"/>
  <c r="E84" i="5"/>
  <c r="I108" i="5"/>
  <c r="R72" i="5"/>
  <c r="C72" i="5"/>
  <c r="G83" i="24"/>
  <c r="E75" i="5"/>
  <c r="O94" i="5"/>
  <c r="K108" i="5"/>
  <c r="R15" i="5"/>
  <c r="C15" i="5"/>
  <c r="E37" i="24"/>
  <c r="G72" i="24"/>
  <c r="I83" i="24"/>
  <c r="K86" i="24"/>
  <c r="I108" i="24"/>
  <c r="G51" i="5"/>
  <c r="E82" i="5"/>
  <c r="O102" i="5"/>
  <c r="E44" i="24"/>
  <c r="E46" i="24"/>
  <c r="R90" i="5"/>
  <c r="G37" i="5"/>
  <c r="K73" i="5"/>
  <c r="O83" i="5"/>
  <c r="K97" i="5"/>
  <c r="O107" i="5"/>
  <c r="R89" i="5"/>
  <c r="C89" i="5"/>
  <c r="R105" i="5"/>
  <c r="E33" i="24"/>
  <c r="G18" i="5"/>
  <c r="K80" i="5"/>
  <c r="O90" i="5"/>
  <c r="K104" i="5"/>
  <c r="E29" i="24"/>
  <c r="G73" i="24"/>
  <c r="O73" i="5"/>
  <c r="I86" i="5"/>
  <c r="I102" i="5"/>
  <c r="C13" i="5"/>
  <c r="R13" i="5"/>
  <c r="O40" i="24"/>
  <c r="P40" i="5"/>
  <c r="Q40" i="5" s="1"/>
  <c r="E45" i="24"/>
  <c r="G86" i="24"/>
  <c r="G15" i="5"/>
  <c r="I85" i="5"/>
  <c r="M94" i="5"/>
  <c r="E13" i="24"/>
  <c r="R28" i="5"/>
  <c r="C28" i="5"/>
  <c r="E42" i="24"/>
  <c r="G91" i="24"/>
  <c r="R104" i="5"/>
  <c r="G14" i="5"/>
  <c r="I76" i="5"/>
  <c r="K85" i="5"/>
  <c r="E99" i="5"/>
  <c r="R25" i="5"/>
  <c r="C25" i="5"/>
  <c r="G80" i="24"/>
  <c r="G105" i="24"/>
  <c r="G13" i="5"/>
  <c r="I83" i="5"/>
  <c r="K92" i="5"/>
  <c r="K108" i="24"/>
  <c r="C32" i="34" l="1"/>
  <c r="F44" i="34"/>
  <c r="F27" i="34"/>
  <c r="F42" i="34"/>
  <c r="F30" i="34"/>
  <c r="F16" i="34"/>
  <c r="S93" i="5"/>
  <c r="S31" i="5"/>
  <c r="C97" i="5"/>
  <c r="Q107" i="5"/>
  <c r="F48" i="34"/>
  <c r="F14" i="34"/>
  <c r="C74" i="5"/>
  <c r="C100" i="5"/>
  <c r="C77" i="5"/>
  <c r="C81" i="5"/>
  <c r="F40" i="34"/>
  <c r="C79" i="5"/>
  <c r="C80" i="5"/>
  <c r="F36" i="34"/>
  <c r="C105" i="5"/>
  <c r="C91" i="5"/>
  <c r="S94" i="5"/>
  <c r="C38" i="34"/>
  <c r="C19" i="34"/>
  <c r="C90" i="5"/>
  <c r="Q98" i="5"/>
  <c r="S45" i="5"/>
  <c r="S74" i="5"/>
  <c r="C93" i="5"/>
  <c r="S51" i="5"/>
  <c r="S97" i="5"/>
  <c r="C107" i="5"/>
  <c r="C78" i="5"/>
  <c r="C33" i="34"/>
  <c r="C29" i="34"/>
  <c r="Q76" i="5"/>
  <c r="C47" i="34"/>
  <c r="C28" i="34"/>
  <c r="C44" i="34"/>
  <c r="C25" i="34"/>
  <c r="Q75" i="5"/>
  <c r="Q89" i="5"/>
  <c r="Q100" i="5"/>
  <c r="Q101" i="5"/>
  <c r="C73" i="5"/>
  <c r="C83" i="5"/>
  <c r="C106" i="5"/>
  <c r="C92" i="5"/>
  <c r="C85" i="5"/>
  <c r="C43" i="34"/>
  <c r="C24" i="34"/>
  <c r="C104" i="5"/>
  <c r="C84" i="5"/>
  <c r="Q94" i="5"/>
  <c r="S106" i="5"/>
  <c r="Q104" i="5"/>
  <c r="C86" i="5"/>
  <c r="S26" i="5"/>
  <c r="C98" i="5"/>
  <c r="C39" i="34"/>
  <c r="C21" i="34"/>
  <c r="E79" i="24"/>
  <c r="E107" i="24"/>
  <c r="E75" i="24"/>
  <c r="E109" i="24"/>
  <c r="C46" i="34"/>
  <c r="C37" i="34"/>
  <c r="C27" i="34"/>
  <c r="C18" i="34"/>
  <c r="C45" i="34"/>
  <c r="C36" i="34"/>
  <c r="C26" i="34"/>
  <c r="E100" i="24"/>
  <c r="C42" i="34"/>
  <c r="C31" i="34"/>
  <c r="C23" i="34"/>
  <c r="E108" i="24"/>
  <c r="S19" i="5"/>
  <c r="C87" i="5"/>
  <c r="C40" i="34"/>
  <c r="C30" i="34"/>
  <c r="C22" i="34"/>
  <c r="Q87" i="5"/>
  <c r="Q80" i="5"/>
  <c r="E93" i="24"/>
  <c r="Q93" i="5"/>
  <c r="Q88" i="5"/>
  <c r="F37" i="34"/>
  <c r="F21" i="34"/>
  <c r="E25" i="33"/>
  <c r="Q83" i="5"/>
  <c r="Q86" i="5"/>
  <c r="Q103" i="5"/>
  <c r="E77" i="24"/>
  <c r="Q102" i="5"/>
  <c r="F45" i="34"/>
  <c r="F29" i="34"/>
  <c r="F13" i="34"/>
  <c r="C20" i="34"/>
  <c r="Q72" i="5"/>
  <c r="F26" i="34"/>
  <c r="F24" i="34"/>
  <c r="Q79" i="5"/>
  <c r="Q82" i="5"/>
  <c r="Q74" i="5"/>
  <c r="Q108" i="5"/>
  <c r="E102" i="24"/>
  <c r="Q90" i="5"/>
  <c r="Q77" i="5"/>
  <c r="F39" i="34"/>
  <c r="F22" i="34"/>
  <c r="G80" i="5"/>
  <c r="G105" i="5"/>
  <c r="G88" i="5"/>
  <c r="S41" i="5"/>
  <c r="E29" i="33"/>
  <c r="S79" i="5"/>
  <c r="S47" i="5"/>
  <c r="S107" i="5"/>
  <c r="S78" i="5"/>
  <c r="Q91" i="5"/>
  <c r="S80" i="5"/>
  <c r="E33" i="33"/>
  <c r="E41" i="33"/>
  <c r="S28" i="5"/>
  <c r="G91" i="5"/>
  <c r="S46" i="5"/>
  <c r="S100" i="5"/>
  <c r="S91" i="5"/>
  <c r="S84" i="5"/>
  <c r="S88" i="5"/>
  <c r="S29" i="5"/>
  <c r="S36" i="5"/>
  <c r="S15" i="5"/>
  <c r="S108" i="5"/>
  <c r="S83" i="5"/>
  <c r="S104" i="5"/>
  <c r="S90" i="5"/>
  <c r="S30" i="5"/>
  <c r="S92" i="5"/>
  <c r="S77" i="5"/>
  <c r="S101" i="5"/>
  <c r="S42" i="5"/>
  <c r="S13" i="5"/>
  <c r="S89" i="5"/>
  <c r="S81" i="5"/>
  <c r="S21" i="5"/>
  <c r="S85" i="5"/>
  <c r="S73" i="5"/>
  <c r="S98" i="5"/>
  <c r="S82" i="5"/>
  <c r="F47" i="34"/>
  <c r="F32" i="34"/>
  <c r="F19" i="34"/>
  <c r="I7" i="21"/>
  <c r="C7" i="34" s="1"/>
  <c r="C11" i="34"/>
  <c r="G99" i="5"/>
  <c r="S105" i="5"/>
  <c r="S72" i="5"/>
  <c r="S52" i="5"/>
  <c r="G108" i="5"/>
  <c r="S37" i="5"/>
  <c r="S25" i="5"/>
  <c r="S39" i="5"/>
  <c r="S20" i="5"/>
  <c r="S33" i="5"/>
  <c r="S86" i="5"/>
  <c r="E104" i="24"/>
  <c r="S53" i="5"/>
  <c r="Q105" i="5"/>
  <c r="S50" i="5"/>
  <c r="S14" i="5"/>
  <c r="F18" i="34"/>
  <c r="C44" i="33"/>
  <c r="C36" i="33"/>
  <c r="C14" i="33"/>
  <c r="E14" i="33"/>
  <c r="E36" i="33"/>
  <c r="E44" i="33"/>
  <c r="G74" i="5"/>
  <c r="C108" i="5"/>
  <c r="C82" i="5"/>
  <c r="S12" i="5"/>
  <c r="F43" i="34"/>
  <c r="F33" i="34"/>
  <c r="F25" i="34"/>
  <c r="F17" i="34"/>
  <c r="C27" i="33"/>
  <c r="C42" i="33"/>
  <c r="C34" i="33"/>
  <c r="C22" i="33"/>
  <c r="E18" i="33"/>
  <c r="E38" i="33"/>
  <c r="G87" i="5"/>
  <c r="G78" i="5"/>
  <c r="Q81" i="5"/>
  <c r="G81" i="5"/>
  <c r="C101" i="5"/>
  <c r="C88" i="5"/>
  <c r="Q106" i="5"/>
  <c r="F41" i="34"/>
  <c r="F31" i="34"/>
  <c r="F23" i="34"/>
  <c r="F15" i="34"/>
  <c r="L7" i="21"/>
  <c r="F7" i="34" s="1"/>
  <c r="G83" i="5"/>
  <c r="C25" i="33"/>
  <c r="C13" i="33"/>
  <c r="C41" i="33"/>
  <c r="C40" i="33"/>
  <c r="G101" i="5"/>
  <c r="G107" i="5"/>
  <c r="G7" i="33"/>
  <c r="E27" i="33"/>
  <c r="G84" i="5"/>
  <c r="G93" i="5"/>
  <c r="G106" i="5"/>
  <c r="G94" i="5"/>
  <c r="C76" i="5"/>
  <c r="F46" i="34"/>
  <c r="F38" i="34"/>
  <c r="F28" i="34"/>
  <c r="F20" i="34"/>
  <c r="F10" i="34"/>
  <c r="C33" i="33"/>
  <c r="C32" i="33"/>
  <c r="E20" i="33"/>
  <c r="G103" i="5"/>
  <c r="C18" i="33"/>
  <c r="E34" i="33"/>
  <c r="E42" i="33"/>
  <c r="G79" i="5"/>
  <c r="G72" i="5"/>
  <c r="G97" i="5"/>
  <c r="G100" i="5"/>
  <c r="G19" i="33"/>
  <c r="G28" i="33"/>
  <c r="I39" i="34"/>
  <c r="I29" i="34"/>
  <c r="C43" i="33"/>
  <c r="C35" i="33"/>
  <c r="C26" i="33"/>
  <c r="C17" i="33"/>
  <c r="N7" i="33"/>
  <c r="E12" i="33"/>
  <c r="K13" i="33"/>
  <c r="O13" i="33"/>
  <c r="P17" i="33"/>
  <c r="M17" i="33"/>
  <c r="I19" i="33"/>
  <c r="N19" i="33"/>
  <c r="E21" i="33"/>
  <c r="K22" i="33"/>
  <c r="O22" i="33"/>
  <c r="G25" i="33"/>
  <c r="P26" i="33"/>
  <c r="M26" i="33"/>
  <c r="N28" i="33"/>
  <c r="I28" i="33"/>
  <c r="O32" i="33"/>
  <c r="K32" i="33"/>
  <c r="G34" i="33"/>
  <c r="M35" i="33"/>
  <c r="P35" i="33"/>
  <c r="N37" i="33"/>
  <c r="I37" i="33"/>
  <c r="E39" i="33"/>
  <c r="O40" i="33"/>
  <c r="K40" i="33"/>
  <c r="G42" i="33"/>
  <c r="P43" i="33"/>
  <c r="M43" i="33"/>
  <c r="E72" i="24"/>
  <c r="E103" i="24"/>
  <c r="G104" i="5"/>
  <c r="C8" i="24"/>
  <c r="C69" i="24" s="1"/>
  <c r="E69" i="24"/>
  <c r="E94" i="24"/>
  <c r="E76" i="24"/>
  <c r="I42" i="34"/>
  <c r="I36" i="34"/>
  <c r="I27" i="34"/>
  <c r="I19" i="34"/>
  <c r="G76" i="5"/>
  <c r="G98" i="5"/>
  <c r="S76" i="5"/>
  <c r="S87" i="5"/>
  <c r="C15" i="34"/>
  <c r="C10" i="34"/>
  <c r="E83" i="24"/>
  <c r="E78" i="24"/>
  <c r="E88" i="24"/>
  <c r="R40" i="5"/>
  <c r="S40" i="5" s="1"/>
  <c r="C40" i="5"/>
  <c r="Q78" i="5"/>
  <c r="I47" i="34"/>
  <c r="I38" i="34"/>
  <c r="I26" i="34"/>
  <c r="I17" i="34"/>
  <c r="I13" i="34"/>
  <c r="E91" i="24"/>
  <c r="E87" i="24"/>
  <c r="E80" i="24"/>
  <c r="I48" i="34"/>
  <c r="I41" i="34"/>
  <c r="I33" i="34"/>
  <c r="I24" i="34"/>
  <c r="I18" i="34"/>
  <c r="E74" i="24"/>
  <c r="S27" i="5"/>
  <c r="C14" i="34"/>
  <c r="E89" i="24"/>
  <c r="I44" i="34"/>
  <c r="I31" i="34"/>
  <c r="I25" i="34"/>
  <c r="I16" i="34"/>
  <c r="I11" i="34"/>
  <c r="E90" i="24"/>
  <c r="G85" i="5"/>
  <c r="S44" i="5"/>
  <c r="E86" i="24"/>
  <c r="C99" i="5"/>
  <c r="P11" i="33"/>
  <c r="L10" i="33"/>
  <c r="M11" i="33"/>
  <c r="K17" i="33"/>
  <c r="O17" i="33"/>
  <c r="I22" i="33"/>
  <c r="N22" i="33"/>
  <c r="P29" i="33"/>
  <c r="M29" i="33"/>
  <c r="P38" i="33"/>
  <c r="M38" i="33"/>
  <c r="I20" i="34"/>
  <c r="G12" i="33"/>
  <c r="M13" i="33"/>
  <c r="P13" i="33"/>
  <c r="O19" i="33"/>
  <c r="K19" i="33"/>
  <c r="M22" i="33"/>
  <c r="P22" i="33"/>
  <c r="O28" i="33"/>
  <c r="K28" i="33"/>
  <c r="G39" i="33"/>
  <c r="I42" i="33"/>
  <c r="N42" i="33"/>
  <c r="M7" i="33"/>
  <c r="P7" i="33"/>
  <c r="G27" i="33"/>
  <c r="I39" i="33"/>
  <c r="N39" i="33"/>
  <c r="E11" i="33"/>
  <c r="D10" i="33"/>
  <c r="E10" i="33" s="1"/>
  <c r="M42" i="33"/>
  <c r="P42" i="33"/>
  <c r="C39" i="33"/>
  <c r="C21" i="33"/>
  <c r="C12" i="33"/>
  <c r="F10" i="33"/>
  <c r="G10" i="33" s="1"/>
  <c r="G11" i="33"/>
  <c r="P12" i="33"/>
  <c r="M12" i="33"/>
  <c r="I14" i="33"/>
  <c r="N14" i="33"/>
  <c r="E17" i="33"/>
  <c r="O18" i="33"/>
  <c r="K18" i="33"/>
  <c r="G20" i="33"/>
  <c r="M21" i="33"/>
  <c r="P21" i="33"/>
  <c r="E26" i="33"/>
  <c r="O27" i="33"/>
  <c r="K27" i="33"/>
  <c r="G29" i="33"/>
  <c r="I33" i="33"/>
  <c r="N33" i="33"/>
  <c r="E35" i="33"/>
  <c r="K36" i="33"/>
  <c r="O36" i="33"/>
  <c r="G38" i="33"/>
  <c r="M39" i="33"/>
  <c r="P39" i="33"/>
  <c r="I41" i="33"/>
  <c r="N41" i="33"/>
  <c r="E43" i="33"/>
  <c r="O44" i="33"/>
  <c r="K44" i="33"/>
  <c r="G69" i="5"/>
  <c r="E101" i="24"/>
  <c r="E81" i="24"/>
  <c r="S102" i="5"/>
  <c r="S8" i="5"/>
  <c r="S69" i="5" s="1"/>
  <c r="R69" i="5"/>
  <c r="S43" i="5"/>
  <c r="G86" i="5"/>
  <c r="S22" i="5"/>
  <c r="I46" i="34"/>
  <c r="I40" i="34"/>
  <c r="I32" i="34"/>
  <c r="I22" i="34"/>
  <c r="I12" i="34"/>
  <c r="S18" i="5"/>
  <c r="G89" i="5"/>
  <c r="S99" i="5"/>
  <c r="C17" i="34"/>
  <c r="C13" i="34"/>
  <c r="I13" i="33"/>
  <c r="N13" i="33"/>
  <c r="O35" i="33"/>
  <c r="K35" i="33"/>
  <c r="I40" i="33"/>
  <c r="N40" i="33"/>
  <c r="O7" i="33"/>
  <c r="K7" i="33"/>
  <c r="G21" i="33"/>
  <c r="M32" i="33"/>
  <c r="P32" i="33"/>
  <c r="N34" i="33"/>
  <c r="I34" i="33"/>
  <c r="O37" i="33"/>
  <c r="K37" i="33"/>
  <c r="P40" i="33"/>
  <c r="M40" i="33"/>
  <c r="P19" i="33"/>
  <c r="M19" i="33"/>
  <c r="I21" i="33"/>
  <c r="N21" i="33"/>
  <c r="M28" i="33"/>
  <c r="P28" i="33"/>
  <c r="G36" i="33"/>
  <c r="G44" i="33"/>
  <c r="O12" i="33"/>
  <c r="K12" i="33"/>
  <c r="M25" i="33"/>
  <c r="P25" i="33"/>
  <c r="G33" i="33"/>
  <c r="N36" i="33"/>
  <c r="I36" i="33"/>
  <c r="G41" i="33"/>
  <c r="C38" i="33"/>
  <c r="C29" i="33"/>
  <c r="C20" i="33"/>
  <c r="B10" i="33"/>
  <c r="C10" i="33" s="1"/>
  <c r="C11" i="33"/>
  <c r="N11" i="33"/>
  <c r="H10" i="33"/>
  <c r="I11" i="33"/>
  <c r="E13" i="33"/>
  <c r="K14" i="33"/>
  <c r="O14" i="33"/>
  <c r="G17" i="33"/>
  <c r="M18" i="33"/>
  <c r="P18" i="33"/>
  <c r="N20" i="33"/>
  <c r="I20" i="33"/>
  <c r="E22" i="33"/>
  <c r="G26" i="33"/>
  <c r="M27" i="33"/>
  <c r="P27" i="33"/>
  <c r="N29" i="33"/>
  <c r="I29" i="33"/>
  <c r="E32" i="33"/>
  <c r="K33" i="33"/>
  <c r="O33" i="33"/>
  <c r="G35" i="33"/>
  <c r="P36" i="33"/>
  <c r="M36" i="33"/>
  <c r="N38" i="33"/>
  <c r="I38" i="33"/>
  <c r="E40" i="33"/>
  <c r="K41" i="33"/>
  <c r="O41" i="33"/>
  <c r="G43" i="33"/>
  <c r="M44" i="33"/>
  <c r="P44" i="33"/>
  <c r="G73" i="5"/>
  <c r="E82" i="24"/>
  <c r="G92" i="5"/>
  <c r="G77" i="5"/>
  <c r="E98" i="24"/>
  <c r="C94" i="5"/>
  <c r="C102" i="5"/>
  <c r="R11" i="5"/>
  <c r="S11" i="5" s="1"/>
  <c r="C11" i="5"/>
  <c r="O10" i="21"/>
  <c r="O7" i="21" s="1"/>
  <c r="I7" i="34" s="1"/>
  <c r="Q10" i="21"/>
  <c r="F7" i="21"/>
  <c r="I43" i="34"/>
  <c r="I30" i="34"/>
  <c r="I23" i="34"/>
  <c r="I15" i="34"/>
  <c r="S75" i="5"/>
  <c r="G102" i="5"/>
  <c r="G82" i="5"/>
  <c r="C103" i="5"/>
  <c r="P20" i="33"/>
  <c r="M20" i="33"/>
  <c r="O26" i="33"/>
  <c r="K26" i="33"/>
  <c r="I32" i="33"/>
  <c r="N32" i="33"/>
  <c r="G37" i="33"/>
  <c r="O43" i="33"/>
  <c r="K43" i="33"/>
  <c r="I14" i="34"/>
  <c r="I25" i="33"/>
  <c r="N25" i="33"/>
  <c r="N12" i="33"/>
  <c r="I12" i="33"/>
  <c r="G18" i="33"/>
  <c r="K25" i="33"/>
  <c r="O25" i="33"/>
  <c r="O34" i="33"/>
  <c r="K34" i="33"/>
  <c r="P37" i="33"/>
  <c r="M37" i="33"/>
  <c r="O42" i="33"/>
  <c r="K42" i="33"/>
  <c r="G14" i="33"/>
  <c r="I18" i="33"/>
  <c r="N18" i="33"/>
  <c r="K21" i="33"/>
  <c r="O21" i="33"/>
  <c r="I27" i="33"/>
  <c r="N27" i="33"/>
  <c r="M34" i="33"/>
  <c r="P34" i="33"/>
  <c r="O39" i="33"/>
  <c r="K39" i="33"/>
  <c r="I44" i="33"/>
  <c r="N44" i="33"/>
  <c r="C37" i="33"/>
  <c r="C28" i="33"/>
  <c r="C19" i="33"/>
  <c r="E7" i="33"/>
  <c r="O11" i="33"/>
  <c r="J10" i="33"/>
  <c r="K11" i="33"/>
  <c r="G13" i="33"/>
  <c r="M14" i="33"/>
  <c r="P14" i="33"/>
  <c r="I17" i="33"/>
  <c r="N17" i="33"/>
  <c r="E19" i="33"/>
  <c r="K20" i="33"/>
  <c r="O20" i="33"/>
  <c r="G22" i="33"/>
  <c r="I26" i="33"/>
  <c r="N26" i="33"/>
  <c r="E28" i="33"/>
  <c r="K29" i="33"/>
  <c r="O29" i="33"/>
  <c r="G32" i="33"/>
  <c r="M33" i="33"/>
  <c r="P33" i="33"/>
  <c r="I35" i="33"/>
  <c r="N35" i="33"/>
  <c r="E37" i="33"/>
  <c r="O38" i="33"/>
  <c r="K38" i="33"/>
  <c r="G40" i="33"/>
  <c r="P41" i="33"/>
  <c r="M41" i="33"/>
  <c r="N43" i="33"/>
  <c r="I43" i="33"/>
  <c r="E92" i="24"/>
  <c r="E85" i="24"/>
  <c r="E106" i="24"/>
  <c r="E84" i="24"/>
  <c r="Q73" i="5"/>
  <c r="Q85" i="5"/>
  <c r="Q92" i="5"/>
  <c r="G75" i="5"/>
  <c r="Q99" i="5"/>
  <c r="Q84" i="5"/>
  <c r="S32" i="5"/>
  <c r="E99" i="24"/>
  <c r="I45" i="34"/>
  <c r="I37" i="34"/>
  <c r="I28" i="34"/>
  <c r="I21" i="34"/>
  <c r="C7" i="21"/>
  <c r="E73" i="24"/>
  <c r="F12" i="34"/>
  <c r="S103" i="5"/>
  <c r="C16" i="34"/>
  <c r="C12" i="34"/>
  <c r="C8" i="5" l="1"/>
  <c r="C69" i="5" s="1"/>
  <c r="C7" i="33"/>
  <c r="P10" i="33"/>
  <c r="M10" i="33"/>
  <c r="N10" i="33"/>
  <c r="I10" i="33"/>
  <c r="I7" i="33"/>
  <c r="O10" i="33"/>
  <c r="K10" i="33"/>
</calcChain>
</file>

<file path=xl/sharedStrings.xml><?xml version="1.0" encoding="utf-8"?>
<sst xmlns="http://schemas.openxmlformats.org/spreadsheetml/2006/main" count="681" uniqueCount="166">
  <si>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</si>
  <si>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</si>
  <si>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</si>
  <si>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</si>
  <si>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</si>
  <si>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</si>
  <si>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</si>
  <si>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</si>
  <si>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</si>
  <si>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</si>
  <si>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</si>
  <si>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</si>
  <si>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</si>
  <si>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</si>
  <si>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</si>
  <si>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</si>
  <si>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</si>
  <si>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</si>
  <si>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</si>
  <si>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</si>
  <si>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</si>
  <si>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</si>
  <si>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</si>
  <si>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</si>
  <si>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</si>
  <si>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</si>
  <si>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</si>
  <si>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</si>
  <si>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</si>
  <si>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</si>
  <si>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</si>
  <si>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</si>
  <si>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</si>
  <si>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</si>
  <si>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</si>
  <si>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</si>
  <si>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</si>
  <si>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</si>
  <si>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</si>
  <si>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</si>
  <si>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</si>
  <si>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</si>
  <si>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</si>
  <si>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</si>
  <si>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</si>
  <si>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</si>
  <si>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</si>
  <si>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</si>
  <si>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</si>
  <si>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</si>
  <si>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</si>
  <si>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</si>
  <si>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</si>
  <si>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</si>
  <si>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</si>
  <si>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</si>
  <si>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</si>
  <si>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</si>
  <si>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</si>
  <si>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</si>
  <si>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</si>
  <si>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</si>
  <si>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</si>
  <si>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</si>
  <si>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</si>
  <si>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</si>
  <si>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</si>
  <si>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</si>
  <si>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</si>
  <si>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</si>
  <si>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</si>
  <si>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</si>
  <si>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</si>
  <si>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</si>
  <si>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</si>
  <si>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</si>
  <si>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</si>
  <si>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</si>
  <si>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</si>
  <si>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</si>
  <si>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</si>
  <si>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</si>
  <si>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</si>
  <si>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</si>
  <si>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</si>
  <si>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</si>
  <si>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</si>
  <si>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</si>
  <si>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</si>
  <si>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</si>
  <si>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</si>
  <si>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</si>
  <si>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</si>
  <si>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</si>
  <si>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</si>
  <si>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</si>
  <si>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</si>
  <si>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</si>
  <si>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</si>
  <si>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</si>
  <si>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</si>
  <si>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</si>
  <si>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</si>
  <si>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</si>
  <si>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</si>
  <si>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</si>
  <si>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</si>
  <si>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</si>
  <si>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</si>
  <si>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</si>
  <si>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</si>
  <si>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</si>
  <si>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</si>
  <si>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</si>
  <si>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</si>
  <si>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</si>
  <si>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</si>
  <si>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</si>
  <si>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</si>
  <si>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</si>
  <si>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</si>
  <si>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</si>
  <si>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</si>
  <si>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</si>
  <si>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</si>
  <si>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</si>
  <si>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</si>
  <si>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</si>
  <si>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</si>
  <si>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</si>
  <si>
    <t xml:space="preserve">Rama de Actividad </t>
  </si>
  <si>
    <t xml:space="preserve">Ocupación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</si>
  <si>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</si>
  <si>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</si>
  <si>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</si>
  <si>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</si>
  <si>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</si>
  <si>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</si>
  <si>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</si>
  <si>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</si>
  <si>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</si>
  <si>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</si>
  <si>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</si>
  <si>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</si>
  <si>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</si>
  <si>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</si>
  <si>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</si>
  <si>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</si>
  <si>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</si>
  <si>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</si>
  <si>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</si>
  <si>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</si>
  <si>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</si>
  <si>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</si>
  <si>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</si>
  <si>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</si>
  <si>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</si>
  <si>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</si>
  <si>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</si>
  <si>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</si>
  <si>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</si>
  <si>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</si>
  <si>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</si>
  <si>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</si>
  <si>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</si>
  <si>
    <t>Fuente: Instituto Nacional de Estadística (INE). Encuesta Permanente de Hogares de Propósitos Múltiples, LXI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</si>
</sst>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3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8" fontId="2" fillId="0" borderId="0" xfId="71" applyNumberFormat="1" applyFill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7" fontId="0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0" fillId="0" borderId="0" xfId="17" applyNumberFormat="1" applyFont="1" applyFill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7" fontId="0" fillId="0" borderId="0" xfId="17" applyNumberFormat="1" applyFont="1" applyFill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7" fontId="3" fillId="3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3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8" fontId="15" fillId="2" borderId="0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0" borderId="0" xfId="17" applyNumberFormat="1" applyFont="1" applyFill="1" applyBorder="1" applyAlignment="1">
      <alignment horizontal="right"/>
    </xf>
    <xf numFmtId="0" fontId="0" fillId="0" borderId="0" xfId="0"/>
    <xf numFmtId="168" fontId="2" fillId="0" borderId="2" xfId="17" applyNumberFormat="1" applyFont="1" applyFill="1" applyBorder="1" applyAlignment="1">
      <alignment horizontal="right"/>
    </xf>
    <xf numFmtId="168" fontId="0" fillId="0" borderId="2" xfId="17" applyNumberFormat="1" applyFont="1" applyBorder="1" applyAlignment="1">
      <alignment horizontal="left" indent="2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7" fillId="0" borderId="1" xfId="70" applyNumberFormat="1" applyFont="1" applyFill="1" applyBorder="1" applyAlignment="1">
      <alignment horizontal="center"/>
    </xf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3" xfId="94" applyFont="1" applyFill="1" applyBorder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9" fontId="3" fillId="0" borderId="3" xfId="17" applyNumberFormat="1" applyFont="1" applyFill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0" fontId="3" fillId="0" borderId="0" xfId="96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 wrapTex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/>
    </xf>
    <xf numFmtId="170" fontId="3" fillId="0" borderId="3" xfId="17" applyNumberFormat="1" applyFont="1" applyBorder="1" applyAlignment="1">
      <alignment horizontal="center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view="pageBreakPreview" zoomScale="60" zoomScaleNormal="100" workbookViewId="0">
      <selection activeCell="B25" sqref="B25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52"/>
  <sheetViews>
    <sheetView view="pageBreakPreview" zoomScale="60" zoomScaleNormal="100" workbookViewId="0">
      <selection activeCell="D50" sqref="D50"/>
    </sheetView>
  </sheetViews>
  <sheetFormatPr baseColWidth="10" defaultColWidth="12" defaultRowHeight="11.25" x14ac:dyDescent="0.2"/>
  <cols>
    <col min="1" max="1" width="24.1640625" style="23" customWidth="1"/>
    <col min="2" max="2" width="10.5" style="23" bestFit="1" customWidth="1"/>
    <col min="3" max="3" width="7" style="44" bestFit="1" customWidth="1"/>
    <col min="4" max="4" width="12.1640625" style="23" bestFit="1" customWidth="1"/>
    <col min="5" max="5" width="8.5" style="44" bestFit="1" customWidth="1"/>
    <col min="6" max="6" width="10.5" style="23" bestFit="1" customWidth="1"/>
    <col min="7" max="7" width="7.1640625" style="44" bestFit="1" customWidth="1"/>
    <col min="8" max="8" width="13.5" style="23" bestFit="1" customWidth="1"/>
    <col min="9" max="9" width="7" style="44" bestFit="1" customWidth="1"/>
    <col min="10" max="10" width="10.5" style="23" bestFit="1" customWidth="1"/>
    <col min="11" max="11" width="6.83203125" style="44" customWidth="1"/>
    <col min="12" max="12" width="10.5" style="23" bestFit="1" customWidth="1"/>
    <col min="13" max="13" width="7" style="44" customWidth="1"/>
    <col min="14" max="14" width="7.33203125" style="23" bestFit="1" customWidth="1"/>
    <col min="15" max="15" width="13.1640625" style="23" customWidth="1"/>
    <col min="16" max="16" width="8.1640625" style="23" bestFit="1" customWidth="1"/>
    <col min="17" max="16384" width="12" style="23"/>
  </cols>
  <sheetData>
    <row r="1" spans="1:16" x14ac:dyDescent="0.2">
      <c r="A1" s="221" t="s">
        <v>119</v>
      </c>
      <c r="B1" s="221"/>
      <c r="C1" s="221"/>
      <c r="D1" s="221"/>
      <c r="E1" s="221"/>
      <c r="F1" s="221"/>
      <c r="G1" s="221"/>
      <c r="H1" s="221"/>
      <c r="I1" s="221"/>
      <c r="J1" s="221"/>
      <c r="K1" s="222"/>
      <c r="L1" s="221"/>
      <c r="M1" s="222"/>
      <c r="N1" s="221"/>
      <c r="O1" s="221"/>
      <c r="P1" s="221"/>
    </row>
    <row r="2" spans="1:16" x14ac:dyDescent="0.2">
      <c r="A2" s="221" t="s">
        <v>116</v>
      </c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1"/>
      <c r="M2" s="222"/>
      <c r="N2" s="221"/>
      <c r="O2" s="221"/>
      <c r="P2" s="221"/>
    </row>
    <row r="3" spans="1:16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8"/>
      <c r="L3" s="147"/>
      <c r="M3" s="148"/>
      <c r="N3" s="147"/>
      <c r="O3" s="147"/>
      <c r="P3" s="147"/>
    </row>
    <row r="4" spans="1:16" ht="13.5" x14ac:dyDescent="0.35">
      <c r="A4" s="217" t="s">
        <v>38</v>
      </c>
      <c r="B4" s="219" t="s">
        <v>24</v>
      </c>
      <c r="C4" s="219"/>
      <c r="D4" s="219"/>
      <c r="E4" s="219"/>
      <c r="F4" s="219"/>
      <c r="G4" s="219"/>
      <c r="H4" s="219" t="s">
        <v>39</v>
      </c>
      <c r="I4" s="219"/>
      <c r="J4" s="219"/>
      <c r="K4" s="220"/>
      <c r="L4" s="219"/>
      <c r="M4" s="220"/>
      <c r="N4" s="219" t="s">
        <v>101</v>
      </c>
      <c r="O4" s="219"/>
      <c r="P4" s="219"/>
    </row>
    <row r="5" spans="1:16" x14ac:dyDescent="0.2">
      <c r="A5" s="218"/>
      <c r="B5" s="82" t="s">
        <v>0</v>
      </c>
      <c r="C5" s="83" t="s">
        <v>91</v>
      </c>
      <c r="D5" s="82" t="s">
        <v>3</v>
      </c>
      <c r="E5" s="83" t="s">
        <v>91</v>
      </c>
      <c r="F5" s="82" t="s">
        <v>4</v>
      </c>
      <c r="G5" s="83" t="s">
        <v>91</v>
      </c>
      <c r="H5" s="82" t="s">
        <v>0</v>
      </c>
      <c r="I5" s="83" t="s">
        <v>91</v>
      </c>
      <c r="J5" s="82" t="s">
        <v>3</v>
      </c>
      <c r="K5" s="83" t="s">
        <v>91</v>
      </c>
      <c r="L5" s="82" t="s">
        <v>4</v>
      </c>
      <c r="M5" s="83" t="s">
        <v>91</v>
      </c>
      <c r="N5" s="82" t="s">
        <v>0</v>
      </c>
      <c r="O5" s="82" t="s">
        <v>3</v>
      </c>
      <c r="P5" s="82" t="s">
        <v>4</v>
      </c>
    </row>
    <row r="6" spans="1:16" x14ac:dyDescent="0.2">
      <c r="A6" s="57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x14ac:dyDescent="0.2">
      <c r="A7" s="153" t="s">
        <v>109</v>
      </c>
      <c r="B7" s="200">
        <v>7179176.4891493013</v>
      </c>
      <c r="C7" s="24">
        <f>SUM(E7,G7)</f>
        <v>99.999999999998835</v>
      </c>
      <c r="D7" s="200">
        <v>3421949.6828767625</v>
      </c>
      <c r="E7" s="24">
        <f>IF(ISNUMBER(D7/$B$7*100),D7/$B$7*100,0)</f>
        <v>47.664933269835899</v>
      </c>
      <c r="F7" s="200">
        <v>3757226.806272455</v>
      </c>
      <c r="G7" s="24">
        <f>IF(ISNUMBER(F7/$B$7*100),F7/$B$7*100,0)</f>
        <v>52.335066730162929</v>
      </c>
      <c r="H7" s="200">
        <v>4336377.8916988904</v>
      </c>
      <c r="I7" s="24">
        <f>SUM(K7,M7)</f>
        <v>100.00000000001856</v>
      </c>
      <c r="J7" s="200">
        <v>2609239.9848486269</v>
      </c>
      <c r="K7" s="24">
        <f>IF(ISNUMBER(J7/$H$7*100),J7/$H$7*100,0)</f>
        <v>60.170954884801063</v>
      </c>
      <c r="L7" s="200">
        <v>1727137.9068510681</v>
      </c>
      <c r="M7" s="24">
        <f>IF(ISNUMBER(L7/$H$7*100),L7/$H$7*100,0)</f>
        <v>39.82904511521749</v>
      </c>
      <c r="N7" s="24">
        <f>IF(ISNUMBER(H7/B7*100),H7/B7*100,0)</f>
        <v>60.402163092841455</v>
      </c>
      <c r="O7" s="24">
        <f>IF(ISNUMBER(J7/D7*100),J7/D7*100,0)</f>
        <v>76.250097945773788</v>
      </c>
      <c r="P7" s="24">
        <f>IF(ISNUMBER(L7/F7*100),L7/F7*100,0)</f>
        <v>45.968422879548278</v>
      </c>
    </row>
    <row r="8" spans="1:16" x14ac:dyDescent="0.2">
      <c r="A8" s="154"/>
      <c r="C8" s="24"/>
      <c r="E8" s="24"/>
      <c r="G8" s="24"/>
      <c r="I8" s="24"/>
      <c r="K8" s="24"/>
      <c r="M8" s="24"/>
      <c r="N8" s="24"/>
      <c r="O8" s="24"/>
      <c r="P8" s="24"/>
    </row>
    <row r="9" spans="1:16" x14ac:dyDescent="0.2">
      <c r="A9" s="153" t="s">
        <v>42</v>
      </c>
      <c r="B9" s="200"/>
      <c r="C9" s="24"/>
      <c r="D9" s="200"/>
      <c r="E9" s="24"/>
      <c r="F9" s="200"/>
      <c r="G9" s="24"/>
      <c r="H9" s="200"/>
      <c r="I9" s="24"/>
      <c r="J9" s="200"/>
      <c r="K9" s="24"/>
      <c r="L9" s="200"/>
      <c r="M9" s="24"/>
      <c r="N9" s="24"/>
      <c r="O9" s="24"/>
      <c r="P9" s="24"/>
    </row>
    <row r="10" spans="1:16" x14ac:dyDescent="0.2">
      <c r="A10" s="155" t="s">
        <v>73</v>
      </c>
      <c r="B10" s="69">
        <f>SUM(B11:B13)</f>
        <v>4001928.4351341957</v>
      </c>
      <c r="C10" s="85">
        <f t="shared" ref="C10:C14" si="0">IF(ISNUMBER(B10/B$7*100),B10/B$7*100,0)</f>
        <v>55.743558347991041</v>
      </c>
      <c r="D10" s="69">
        <f>SUM(D11:D13)</f>
        <v>1827537.9823409638</v>
      </c>
      <c r="E10" s="85">
        <f t="shared" ref="E10:E14" si="1">IF(ISNUMBER(D10/D$7*100),D10/D$7*100,0)</f>
        <v>53.406337079877531</v>
      </c>
      <c r="F10" s="69">
        <f>SUM(F11:F13)</f>
        <v>2174390.452793289</v>
      </c>
      <c r="G10" s="85">
        <f t="shared" ref="G10:G14" si="2">IF(ISNUMBER(F10/F$7*100),F10/F$7*100,0)</f>
        <v>57.872217060819445</v>
      </c>
      <c r="H10" s="69">
        <f>SUM(H11:H13)</f>
        <v>2420935.0233312673</v>
      </c>
      <c r="I10" s="85">
        <f t="shared" ref="I10:I14" si="3">IF(ISNUMBER(H10/H$7*100),H10/H$7*100,0)</f>
        <v>55.828506735209885</v>
      </c>
      <c r="J10" s="69">
        <f>SUM(J11:J13)</f>
        <v>1295345.7374468669</v>
      </c>
      <c r="K10" s="85">
        <f t="shared" ref="K10:K14" si="4">IF(ISNUMBER(J10/J$7*100),J10/J$7*100,0)</f>
        <v>49.644561058725898</v>
      </c>
      <c r="L10" s="69">
        <f>SUM(L11:L13)</f>
        <v>1125589.2858844169</v>
      </c>
      <c r="M10" s="85">
        <f t="shared" ref="M10:M14" si="5">IF(ISNUMBER(L10/L$7*100),L10/L$7*100,0)</f>
        <v>65.17078233414496</v>
      </c>
      <c r="N10" s="100">
        <f t="shared" ref="N10:N14" si="6">IF(ISNUMBER(H10/B10*100),H10/B10*100,0)</f>
        <v>60.494210792904568</v>
      </c>
      <c r="O10" s="100">
        <f t="shared" ref="O10:O14" si="7">IF(ISNUMBER(J10/D10*100),J10/D10*100,0)</f>
        <v>70.879278568405383</v>
      </c>
      <c r="P10" s="100">
        <f t="shared" ref="P10:P14" si="8">IF(ISNUMBER(L10/F10*100),L10/F10*100,0)</f>
        <v>51.765738965531703</v>
      </c>
    </row>
    <row r="11" spans="1:16" x14ac:dyDescent="0.2">
      <c r="A11" s="156" t="s">
        <v>60</v>
      </c>
      <c r="B11" s="69">
        <v>862972.20656734426</v>
      </c>
      <c r="C11" s="85">
        <f t="shared" si="0"/>
        <v>12.020490203460682</v>
      </c>
      <c r="D11" s="69">
        <v>391496.52931219299</v>
      </c>
      <c r="E11" s="85">
        <f t="shared" si="1"/>
        <v>11.440744768142528</v>
      </c>
      <c r="F11" s="69">
        <v>471475.67725511658</v>
      </c>
      <c r="G11" s="85">
        <f t="shared" si="2"/>
        <v>12.548501902201311</v>
      </c>
      <c r="H11" s="69">
        <v>525921.22557472251</v>
      </c>
      <c r="I11" s="85">
        <f t="shared" si="3"/>
        <v>12.128122564721384</v>
      </c>
      <c r="J11" s="69">
        <v>264705.78205985052</v>
      </c>
      <c r="K11" s="85">
        <f t="shared" si="4"/>
        <v>10.144938127460408</v>
      </c>
      <c r="L11" s="69">
        <v>261215.44351485054</v>
      </c>
      <c r="M11" s="85">
        <f t="shared" si="5"/>
        <v>15.124179863037149</v>
      </c>
      <c r="N11" s="100">
        <f t="shared" si="6"/>
        <v>60.943008543309432</v>
      </c>
      <c r="O11" s="100">
        <f t="shared" si="7"/>
        <v>67.613825983311571</v>
      </c>
      <c r="P11" s="100">
        <f t="shared" si="8"/>
        <v>55.403800475057437</v>
      </c>
    </row>
    <row r="12" spans="1:16" x14ac:dyDescent="0.2">
      <c r="A12" s="156" t="s">
        <v>61</v>
      </c>
      <c r="B12" s="69">
        <v>492129.87473552173</v>
      </c>
      <c r="C12" s="85">
        <f t="shared" si="0"/>
        <v>6.8549627590202462</v>
      </c>
      <c r="D12" s="69">
        <v>223783.33756213632</v>
      </c>
      <c r="E12" s="85">
        <f t="shared" si="1"/>
        <v>6.5396443051730175</v>
      </c>
      <c r="F12" s="69">
        <v>268346.53717338154</v>
      </c>
      <c r="G12" s="85">
        <f t="shared" si="2"/>
        <v>7.1421436876100683</v>
      </c>
      <c r="H12" s="69">
        <v>297219.16208706948</v>
      </c>
      <c r="I12" s="85">
        <f t="shared" si="3"/>
        <v>6.8540881240086309</v>
      </c>
      <c r="J12" s="69">
        <v>160004.51251145772</v>
      </c>
      <c r="K12" s="85">
        <f t="shared" si="4"/>
        <v>6.1322267572386702</v>
      </c>
      <c r="L12" s="69">
        <v>137214.64957561111</v>
      </c>
      <c r="M12" s="85">
        <f t="shared" si="5"/>
        <v>7.94462613734082</v>
      </c>
      <c r="N12" s="100">
        <f t="shared" si="6"/>
        <v>60.394456289978272</v>
      </c>
      <c r="O12" s="100">
        <f t="shared" si="7"/>
        <v>71.49974357095752</v>
      </c>
      <c r="P12" s="100">
        <f t="shared" si="8"/>
        <v>51.133378138938035</v>
      </c>
    </row>
    <row r="13" spans="1:16" x14ac:dyDescent="0.2">
      <c r="A13" s="156" t="s">
        <v>96</v>
      </c>
      <c r="B13" s="69">
        <v>2646826.3538313298</v>
      </c>
      <c r="C13" s="85">
        <f t="shared" si="0"/>
        <v>36.86810538551012</v>
      </c>
      <c r="D13" s="69">
        <v>1212258.1154666345</v>
      </c>
      <c r="E13" s="85">
        <f t="shared" si="1"/>
        <v>35.425948006561981</v>
      </c>
      <c r="F13" s="69">
        <v>1434568.2383647908</v>
      </c>
      <c r="G13" s="85">
        <f t="shared" si="2"/>
        <v>38.181571471008056</v>
      </c>
      <c r="H13" s="69">
        <v>1597794.6356694754</v>
      </c>
      <c r="I13" s="85">
        <f t="shared" si="3"/>
        <v>36.846296046479871</v>
      </c>
      <c r="J13" s="69">
        <v>870635.44287555874</v>
      </c>
      <c r="K13" s="85">
        <f t="shared" si="4"/>
        <v>33.367396174026823</v>
      </c>
      <c r="L13" s="69">
        <v>727159.19279395521</v>
      </c>
      <c r="M13" s="85">
        <f t="shared" si="5"/>
        <v>42.101976333766991</v>
      </c>
      <c r="N13" s="100">
        <f t="shared" si="6"/>
        <v>60.366432174768022</v>
      </c>
      <c r="O13" s="100">
        <f t="shared" si="7"/>
        <v>71.819312386325009</v>
      </c>
      <c r="P13" s="100">
        <f t="shared" si="8"/>
        <v>50.688365554699303</v>
      </c>
    </row>
    <row r="14" spans="1:16" x14ac:dyDescent="0.2">
      <c r="A14" s="155" t="s">
        <v>62</v>
      </c>
      <c r="B14" s="69">
        <v>3177248.0540158064</v>
      </c>
      <c r="C14" s="85">
        <f t="shared" si="0"/>
        <v>44.256441652018722</v>
      </c>
      <c r="D14" s="69">
        <v>1594411.7005363104</v>
      </c>
      <c r="E14" s="85">
        <f t="shared" si="1"/>
        <v>46.593662920137433</v>
      </c>
      <c r="F14" s="69">
        <v>1582836.3534798408</v>
      </c>
      <c r="G14" s="85">
        <f t="shared" si="2"/>
        <v>42.127782939198525</v>
      </c>
      <c r="H14" s="69">
        <v>1915442.8683684675</v>
      </c>
      <c r="I14" s="85">
        <f t="shared" si="3"/>
        <v>44.171493264809591</v>
      </c>
      <c r="J14" s="69">
        <v>1313894.2474018165</v>
      </c>
      <c r="K14" s="85">
        <f t="shared" si="4"/>
        <v>50.355438941276276</v>
      </c>
      <c r="L14" s="69">
        <v>601548.62096654647</v>
      </c>
      <c r="M14" s="85">
        <f t="shared" si="5"/>
        <v>34.829217665848979</v>
      </c>
      <c r="N14" s="100">
        <f t="shared" si="6"/>
        <v>60.286223669174632</v>
      </c>
      <c r="O14" s="100">
        <f t="shared" si="7"/>
        <v>82.406209573089768</v>
      </c>
      <c r="P14" s="100">
        <f t="shared" si="8"/>
        <v>38.004473402702139</v>
      </c>
    </row>
    <row r="15" spans="1:16" x14ac:dyDescent="0.2">
      <c r="A15" s="154"/>
      <c r="B15" s="99"/>
      <c r="C15" s="85"/>
      <c r="D15" s="99"/>
      <c r="E15" s="85"/>
      <c r="F15" s="99"/>
      <c r="G15" s="85"/>
      <c r="H15" s="99"/>
      <c r="I15" s="85"/>
      <c r="J15" s="99"/>
      <c r="K15" s="85"/>
      <c r="L15" s="99"/>
      <c r="M15" s="85"/>
      <c r="N15" s="116"/>
      <c r="O15" s="116"/>
      <c r="P15" s="116"/>
    </row>
    <row r="16" spans="1:16" x14ac:dyDescent="0.2">
      <c r="A16" s="153" t="s">
        <v>25</v>
      </c>
      <c r="B16" s="200"/>
      <c r="C16" s="24"/>
      <c r="D16" s="200"/>
      <c r="E16" s="24"/>
      <c r="F16" s="200"/>
      <c r="G16" s="24"/>
      <c r="H16" s="200"/>
      <c r="I16" s="24"/>
      <c r="J16" s="200"/>
      <c r="K16" s="24"/>
      <c r="L16" s="200"/>
      <c r="M16" s="24"/>
      <c r="N16" s="24"/>
      <c r="O16" s="24"/>
      <c r="P16" s="24"/>
    </row>
    <row r="17" spans="1:16" x14ac:dyDescent="0.2">
      <c r="A17" s="210" t="s">
        <v>124</v>
      </c>
      <c r="B17" s="69">
        <v>1474407.9175734657</v>
      </c>
      <c r="C17" s="85">
        <f t="shared" ref="C17:M22" si="9">IF(ISNUMBER(B17/B$7*100),B17/B$7*100,0)</f>
        <v>20.53728474013565</v>
      </c>
      <c r="D17" s="69">
        <v>708344.58981749101</v>
      </c>
      <c r="E17" s="85">
        <f t="shared" si="9"/>
        <v>20.700029382723137</v>
      </c>
      <c r="F17" s="69">
        <v>766063.32775591849</v>
      </c>
      <c r="G17" s="85">
        <f t="shared" si="9"/>
        <v>20.38906265858169</v>
      </c>
      <c r="H17" s="69">
        <v>786205.65607474127</v>
      </c>
      <c r="I17" s="85">
        <f t="shared" si="9"/>
        <v>18.130469154447344</v>
      </c>
      <c r="J17" s="69">
        <v>557760.81611707853</v>
      </c>
      <c r="K17" s="85">
        <f t="shared" si="9"/>
        <v>21.37637087258712</v>
      </c>
      <c r="L17" s="69">
        <v>228444.83995768195</v>
      </c>
      <c r="M17" s="85">
        <f t="shared" si="9"/>
        <v>13.226786294916334</v>
      </c>
      <c r="N17" s="100">
        <f t="shared" ref="N17:N22" si="10">IF(ISNUMBER(H17/B17*100),H17/B17*100,0)</f>
        <v>53.32348305404205</v>
      </c>
      <c r="O17" s="100">
        <f t="shared" ref="O17:O22" si="11">IF(ISNUMBER(J17/D17*100),J17/D17*100,0)</f>
        <v>78.741452131481481</v>
      </c>
      <c r="P17" s="100">
        <f t="shared" ref="P17:P22" si="12">IF(ISNUMBER(L17/F17*100),L17/F17*100,0)</f>
        <v>29.820620786910791</v>
      </c>
    </row>
    <row r="18" spans="1:16" x14ac:dyDescent="0.2">
      <c r="A18" s="210" t="s">
        <v>125</v>
      </c>
      <c r="B18" s="69">
        <v>1467073.6619427232</v>
      </c>
      <c r="C18" s="85">
        <f t="shared" si="9"/>
        <v>20.435124615756099</v>
      </c>
      <c r="D18" s="69">
        <v>709903.42395250814</v>
      </c>
      <c r="E18" s="85">
        <f t="shared" si="9"/>
        <v>20.745583358657306</v>
      </c>
      <c r="F18" s="69">
        <v>757170.23799016036</v>
      </c>
      <c r="G18" s="85">
        <f t="shared" si="9"/>
        <v>20.152369740525433</v>
      </c>
      <c r="H18" s="69">
        <v>860555.10061937128</v>
      </c>
      <c r="I18" s="85">
        <f t="shared" si="9"/>
        <v>19.845020939404939</v>
      </c>
      <c r="J18" s="69">
        <v>547795.89596309129</v>
      </c>
      <c r="K18" s="85">
        <f t="shared" si="9"/>
        <v>20.99446195612671</v>
      </c>
      <c r="L18" s="69">
        <v>312759.20465631573</v>
      </c>
      <c r="M18" s="85">
        <f t="shared" si="9"/>
        <v>18.108525290058676</v>
      </c>
      <c r="N18" s="100">
        <f t="shared" si="10"/>
        <v>58.657934018105806</v>
      </c>
      <c r="O18" s="100">
        <f t="shared" si="11"/>
        <v>77.164847707473285</v>
      </c>
      <c r="P18" s="100">
        <f t="shared" si="12"/>
        <v>41.306325706423252</v>
      </c>
    </row>
    <row r="19" spans="1:16" x14ac:dyDescent="0.2">
      <c r="A19" s="210" t="s">
        <v>126</v>
      </c>
      <c r="B19" s="69">
        <v>1475049.9517332038</v>
      </c>
      <c r="C19" s="85">
        <f t="shared" si="9"/>
        <v>20.54622774579526</v>
      </c>
      <c r="D19" s="69">
        <v>706381.47715807101</v>
      </c>
      <c r="E19" s="85">
        <f t="shared" si="9"/>
        <v>20.642661132417082</v>
      </c>
      <c r="F19" s="69">
        <v>768668.47457502491</v>
      </c>
      <c r="G19" s="85">
        <f t="shared" si="9"/>
        <v>20.458399617818678</v>
      </c>
      <c r="H19" s="69">
        <v>891273.69262215891</v>
      </c>
      <c r="I19" s="85">
        <f t="shared" si="9"/>
        <v>20.553413814057127</v>
      </c>
      <c r="J19" s="69">
        <v>523725.93765189126</v>
      </c>
      <c r="K19" s="85">
        <f t="shared" si="9"/>
        <v>20.071972708262585</v>
      </c>
      <c r="L19" s="69">
        <v>367547.75497031346</v>
      </c>
      <c r="M19" s="85">
        <f t="shared" si="9"/>
        <v>21.280741596392236</v>
      </c>
      <c r="N19" s="100">
        <f t="shared" si="10"/>
        <v>60.423288823195456</v>
      </c>
      <c r="O19" s="100">
        <f t="shared" si="11"/>
        <v>74.142082513114104</v>
      </c>
      <c r="P19" s="100">
        <f t="shared" si="12"/>
        <v>47.816160949428841</v>
      </c>
    </row>
    <row r="20" spans="1:16" x14ac:dyDescent="0.2">
      <c r="A20" s="210" t="s">
        <v>127</v>
      </c>
      <c r="B20" s="69">
        <v>1428096.5971496888</v>
      </c>
      <c r="C20" s="85">
        <f t="shared" si="9"/>
        <v>19.892206290068675</v>
      </c>
      <c r="D20" s="69">
        <v>675475.03230446309</v>
      </c>
      <c r="E20" s="85">
        <f t="shared" si="9"/>
        <v>19.739478803107506</v>
      </c>
      <c r="F20" s="69">
        <v>752621.56484512601</v>
      </c>
      <c r="G20" s="85">
        <f t="shared" si="9"/>
        <v>20.031305099513062</v>
      </c>
      <c r="H20" s="69">
        <v>887692.888804471</v>
      </c>
      <c r="I20" s="85">
        <f t="shared" si="9"/>
        <v>20.470837896848838</v>
      </c>
      <c r="J20" s="69">
        <v>508941.14322323707</v>
      </c>
      <c r="K20" s="85">
        <f t="shared" si="9"/>
        <v>19.505340489129555</v>
      </c>
      <c r="L20" s="69">
        <v>378751.74558125896</v>
      </c>
      <c r="M20" s="85">
        <f t="shared" si="9"/>
        <v>21.9294443181901</v>
      </c>
      <c r="N20" s="100">
        <f t="shared" si="10"/>
        <v>62.159162802866462</v>
      </c>
      <c r="O20" s="100">
        <f t="shared" si="11"/>
        <v>75.345663256704555</v>
      </c>
      <c r="P20" s="100">
        <f t="shared" si="12"/>
        <v>50.324328091661606</v>
      </c>
    </row>
    <row r="21" spans="1:16" x14ac:dyDescent="0.2">
      <c r="A21" s="210" t="s">
        <v>128</v>
      </c>
      <c r="B21" s="69">
        <v>1230235.1027935185</v>
      </c>
      <c r="C21" s="85">
        <f t="shared" si="9"/>
        <v>17.136159065777413</v>
      </c>
      <c r="D21" s="69">
        <v>571524.37353364588</v>
      </c>
      <c r="E21" s="85">
        <f t="shared" si="9"/>
        <v>16.701717631720907</v>
      </c>
      <c r="F21" s="69">
        <v>658710.72925981402</v>
      </c>
      <c r="G21" s="85">
        <f t="shared" si="9"/>
        <v>17.531833004069323</v>
      </c>
      <c r="H21" s="69">
        <v>854707.11989606824</v>
      </c>
      <c r="I21" s="85">
        <f t="shared" si="9"/>
        <v>19.710162288490366</v>
      </c>
      <c r="J21" s="69">
        <v>437473.99461868557</v>
      </c>
      <c r="K21" s="85">
        <f t="shared" si="9"/>
        <v>16.766337981903391</v>
      </c>
      <c r="L21" s="69">
        <v>417233.12527739035</v>
      </c>
      <c r="M21" s="85">
        <f t="shared" si="9"/>
        <v>24.15748757654756</v>
      </c>
      <c r="N21" s="100">
        <f t="shared" si="10"/>
        <v>69.47510422644163</v>
      </c>
      <c r="O21" s="100">
        <f t="shared" si="11"/>
        <v>76.545115987591601</v>
      </c>
      <c r="P21" s="100">
        <f t="shared" si="12"/>
        <v>63.340872820795049</v>
      </c>
    </row>
    <row r="22" spans="1:16" x14ac:dyDescent="0.2">
      <c r="A22" s="210" t="s">
        <v>10</v>
      </c>
      <c r="B22" s="69">
        <v>104313.25795793455</v>
      </c>
      <c r="C22" s="85">
        <f t="shared" si="9"/>
        <v>1.4529975424840849</v>
      </c>
      <c r="D22" s="69">
        <v>50320.786110981062</v>
      </c>
      <c r="E22" s="85">
        <f t="shared" si="9"/>
        <v>1.4705296913856845</v>
      </c>
      <c r="F22" s="69">
        <v>53992.471846953493</v>
      </c>
      <c r="G22" s="85">
        <f t="shared" si="9"/>
        <v>1.4370298795062475</v>
      </c>
      <c r="H22" s="69">
        <v>55943.433682717121</v>
      </c>
      <c r="I22" s="85">
        <f t="shared" si="9"/>
        <v>1.2900959067660915</v>
      </c>
      <c r="J22" s="69">
        <v>33542.197274712489</v>
      </c>
      <c r="K22" s="85">
        <f t="shared" si="9"/>
        <v>1.2855159919932935</v>
      </c>
      <c r="L22" s="69">
        <v>22401.236408004672</v>
      </c>
      <c r="M22" s="85">
        <f t="shared" si="9"/>
        <v>1.2970149238891286</v>
      </c>
      <c r="N22" s="100">
        <f t="shared" si="10"/>
        <v>53.630223787351092</v>
      </c>
      <c r="O22" s="100">
        <f t="shared" si="11"/>
        <v>66.656743399707892</v>
      </c>
      <c r="P22" s="100">
        <f t="shared" si="12"/>
        <v>41.489555194848251</v>
      </c>
    </row>
    <row r="23" spans="1:16" x14ac:dyDescent="0.2">
      <c r="A23" s="154"/>
      <c r="B23" s="99"/>
      <c r="C23" s="85"/>
      <c r="D23" s="99"/>
      <c r="E23" s="85"/>
      <c r="F23" s="99"/>
      <c r="G23" s="85"/>
      <c r="H23" s="99"/>
      <c r="I23" s="85"/>
      <c r="J23" s="99"/>
      <c r="K23" s="85"/>
      <c r="L23" s="99"/>
      <c r="M23" s="85"/>
      <c r="N23" s="116"/>
      <c r="O23" s="116"/>
      <c r="P23" s="116"/>
    </row>
    <row r="24" spans="1:16" x14ac:dyDescent="0.2">
      <c r="A24" s="153" t="s">
        <v>14</v>
      </c>
      <c r="B24" s="200"/>
      <c r="C24" s="24"/>
      <c r="D24" s="200"/>
      <c r="E24" s="24"/>
      <c r="F24" s="200"/>
      <c r="G24" s="24"/>
      <c r="H24" s="200"/>
      <c r="I24" s="24"/>
      <c r="J24" s="200"/>
      <c r="K24" s="24"/>
      <c r="L24" s="200"/>
      <c r="M24" s="24"/>
      <c r="N24" s="24"/>
      <c r="O24" s="24"/>
      <c r="P24" s="24"/>
    </row>
    <row r="25" spans="1:16" x14ac:dyDescent="0.2">
      <c r="A25" s="157" t="s">
        <v>44</v>
      </c>
      <c r="B25" s="69">
        <v>686249.99772148579</v>
      </c>
      <c r="C25" s="85">
        <f t="shared" ref="C25:M29" si="13">IF(ISNUMBER(B25/B$7*100),B25/B$7*100,0)</f>
        <v>9.5588957697124854</v>
      </c>
      <c r="D25" s="69">
        <v>323276.9993100221</v>
      </c>
      <c r="E25" s="85">
        <f t="shared" si="13"/>
        <v>9.4471581779148135</v>
      </c>
      <c r="F25" s="69">
        <v>362972.99841146875</v>
      </c>
      <c r="G25" s="85">
        <f t="shared" si="13"/>
        <v>9.6606624280841409</v>
      </c>
      <c r="H25" s="69">
        <v>379922.99719698244</v>
      </c>
      <c r="I25" s="85">
        <f t="shared" si="13"/>
        <v>8.7612981775473813</v>
      </c>
      <c r="J25" s="69">
        <v>252613.91668384685</v>
      </c>
      <c r="K25" s="85">
        <f t="shared" si="13"/>
        <v>9.6815133199985084</v>
      </c>
      <c r="L25" s="69">
        <v>127309.08051312684</v>
      </c>
      <c r="M25" s="85">
        <f t="shared" si="13"/>
        <v>7.3711010573115034</v>
      </c>
      <c r="N25" s="100">
        <f t="shared" ref="N25:N29" si="14">IF(ISNUMBER(H25/B25*100),H25/B25*100,0)</f>
        <v>55.362185567711144</v>
      </c>
      <c r="O25" s="100">
        <f t="shared" ref="O25:O29" si="15">IF(ISNUMBER(J25/D25*100),J25/D25*100,0)</f>
        <v>78.141630002445837</v>
      </c>
      <c r="P25" s="100">
        <f t="shared" ref="P25:P29" si="16">IF(ISNUMBER(L25/F25*100),L25/F25*100,0)</f>
        <v>35.073981004176062</v>
      </c>
    </row>
    <row r="26" spans="1:16" x14ac:dyDescent="0.2">
      <c r="A26" s="157" t="s">
        <v>45</v>
      </c>
      <c r="B26" s="69">
        <v>4054508.2531961557</v>
      </c>
      <c r="C26" s="85">
        <f t="shared" si="13"/>
        <v>56.47595179369376</v>
      </c>
      <c r="D26" s="69">
        <v>1999142.1792514753</v>
      </c>
      <c r="E26" s="85">
        <f t="shared" si="13"/>
        <v>58.421144801019921</v>
      </c>
      <c r="F26" s="69">
        <v>2055366.0739456646</v>
      </c>
      <c r="G26" s="85">
        <f t="shared" si="13"/>
        <v>54.704338596604273</v>
      </c>
      <c r="H26" s="69">
        <v>2331647.8034776091</v>
      </c>
      <c r="I26" s="85">
        <f t="shared" si="13"/>
        <v>53.769479083939444</v>
      </c>
      <c r="J26" s="69">
        <v>1516090.7405097669</v>
      </c>
      <c r="K26" s="85">
        <f t="shared" si="13"/>
        <v>58.104687545546781</v>
      </c>
      <c r="L26" s="69">
        <v>815557.06296775374</v>
      </c>
      <c r="M26" s="85">
        <f t="shared" si="13"/>
        <v>47.220147258228153</v>
      </c>
      <c r="N26" s="100">
        <f t="shared" si="14"/>
        <v>57.50753625028581</v>
      </c>
      <c r="O26" s="100">
        <f t="shared" si="15"/>
        <v>75.837064329132716</v>
      </c>
      <c r="P26" s="100">
        <f t="shared" si="16"/>
        <v>39.679406666576796</v>
      </c>
    </row>
    <row r="27" spans="1:16" x14ac:dyDescent="0.2">
      <c r="A27" s="157" t="s">
        <v>46</v>
      </c>
      <c r="B27" s="69">
        <v>1809218.9297086983</v>
      </c>
      <c r="C27" s="85">
        <f t="shared" si="13"/>
        <v>25.200925655514595</v>
      </c>
      <c r="D27" s="69">
        <v>822974.90202272835</v>
      </c>
      <c r="E27" s="85">
        <f t="shared" si="13"/>
        <v>24.049883203743381</v>
      </c>
      <c r="F27" s="69">
        <v>986244.02768587274</v>
      </c>
      <c r="G27" s="85">
        <f t="shared" si="13"/>
        <v>26.249254531012078</v>
      </c>
      <c r="H27" s="69">
        <v>1157709.2600050648</v>
      </c>
      <c r="I27" s="85">
        <f t="shared" si="13"/>
        <v>26.697610054263553</v>
      </c>
      <c r="J27" s="69">
        <v>621216.69592744042</v>
      </c>
      <c r="K27" s="85">
        <f t="shared" si="13"/>
        <v>23.808338808799906</v>
      </c>
      <c r="L27" s="69">
        <v>536492.56407759269</v>
      </c>
      <c r="M27" s="85">
        <f t="shared" si="13"/>
        <v>31.062520366756946</v>
      </c>
      <c r="N27" s="100">
        <f t="shared" si="14"/>
        <v>63.989450972164384</v>
      </c>
      <c r="O27" s="100">
        <f t="shared" si="15"/>
        <v>75.484282011589727</v>
      </c>
      <c r="P27" s="100">
        <f t="shared" si="16"/>
        <v>54.397547566034056</v>
      </c>
    </row>
    <row r="28" spans="1:16" x14ac:dyDescent="0.2">
      <c r="A28" s="157" t="s">
        <v>47</v>
      </c>
      <c r="B28" s="69">
        <v>603296.6228173218</v>
      </c>
      <c r="C28" s="85">
        <f t="shared" si="13"/>
        <v>8.4034237593845464</v>
      </c>
      <c r="D28" s="69">
        <v>261235.76165296917</v>
      </c>
      <c r="E28" s="85">
        <f t="shared" si="13"/>
        <v>7.6341204828398777</v>
      </c>
      <c r="F28" s="69">
        <v>342060.86116435728</v>
      </c>
      <c r="G28" s="85">
        <f t="shared" si="13"/>
        <v>9.1040780554771974</v>
      </c>
      <c r="H28" s="69">
        <v>446244.5041824645</v>
      </c>
      <c r="I28" s="85">
        <f t="shared" si="13"/>
        <v>10.29071993556439</v>
      </c>
      <c r="J28" s="69">
        <v>204760.02412011079</v>
      </c>
      <c r="K28" s="85">
        <f t="shared" si="13"/>
        <v>7.8474967925186769</v>
      </c>
      <c r="L28" s="69">
        <v>241484.48006235104</v>
      </c>
      <c r="M28" s="85">
        <f t="shared" si="13"/>
        <v>13.981771756873052</v>
      </c>
      <c r="N28" s="100">
        <f t="shared" si="14"/>
        <v>73.967678137921112</v>
      </c>
      <c r="O28" s="100">
        <f t="shared" si="15"/>
        <v>78.381314573660134</v>
      </c>
      <c r="P28" s="100">
        <f t="shared" si="16"/>
        <v>70.59693390244955</v>
      </c>
    </row>
    <row r="29" spans="1:16" x14ac:dyDescent="0.2">
      <c r="A29" s="155" t="s">
        <v>63</v>
      </c>
      <c r="B29" s="69">
        <v>25902.685706033051</v>
      </c>
      <c r="C29" s="85">
        <f t="shared" si="13"/>
        <v>0.36080302170008915</v>
      </c>
      <c r="D29" s="69">
        <v>15319.840640149581</v>
      </c>
      <c r="E29" s="85">
        <f t="shared" si="13"/>
        <v>0.44769333449901888</v>
      </c>
      <c r="F29" s="69">
        <v>10582.845065883466</v>
      </c>
      <c r="G29" s="85">
        <f t="shared" si="13"/>
        <v>0.28166638884339024</v>
      </c>
      <c r="H29" s="69">
        <v>20853.326837628327</v>
      </c>
      <c r="I29" s="85">
        <f t="shared" si="13"/>
        <v>0.48089274870503695</v>
      </c>
      <c r="J29" s="69">
        <v>14558.607607519099</v>
      </c>
      <c r="K29" s="85">
        <f t="shared" si="13"/>
        <v>0.55796353313831759</v>
      </c>
      <c r="L29" s="69">
        <v>6294.7192301092291</v>
      </c>
      <c r="M29" s="85">
        <f t="shared" si="13"/>
        <v>0.36445956082255249</v>
      </c>
      <c r="N29" s="100">
        <f t="shared" si="14"/>
        <v>80.506427303680454</v>
      </c>
      <c r="O29" s="100">
        <f t="shared" si="15"/>
        <v>95.031064287734992</v>
      </c>
      <c r="P29" s="100">
        <f t="shared" si="16"/>
        <v>59.480406175479992</v>
      </c>
    </row>
    <row r="30" spans="1:16" x14ac:dyDescent="0.2">
      <c r="A30" s="157"/>
      <c r="B30" s="99"/>
      <c r="C30" s="85"/>
      <c r="D30" s="99"/>
      <c r="E30" s="85"/>
      <c r="F30" s="99"/>
      <c r="G30" s="85"/>
      <c r="H30" s="99"/>
      <c r="I30" s="85"/>
      <c r="J30" s="99"/>
      <c r="K30" s="85"/>
      <c r="L30" s="99"/>
      <c r="M30" s="85"/>
      <c r="N30" s="116"/>
      <c r="O30" s="116"/>
      <c r="P30" s="116"/>
    </row>
    <row r="31" spans="1:16" x14ac:dyDescent="0.2">
      <c r="A31" s="153" t="s">
        <v>33</v>
      </c>
      <c r="B31" s="200"/>
      <c r="C31" s="24"/>
      <c r="D31" s="200"/>
      <c r="E31" s="24"/>
      <c r="F31" s="200"/>
      <c r="G31" s="24"/>
      <c r="H31" s="200"/>
      <c r="I31" s="24"/>
      <c r="J31" s="200"/>
      <c r="K31" s="24"/>
      <c r="L31" s="200"/>
      <c r="M31" s="24"/>
      <c r="N31" s="24"/>
      <c r="O31" s="24"/>
      <c r="P31" s="24"/>
    </row>
    <row r="32" spans="1:16" x14ac:dyDescent="0.2">
      <c r="A32" s="157" t="s">
        <v>48</v>
      </c>
      <c r="B32" s="69">
        <v>379504.03978645854</v>
      </c>
      <c r="C32" s="85">
        <f t="shared" ref="C32:M44" si="17">IF(ISNUMBER(B32/B$7*100),B32/B$7*100,0)</f>
        <v>5.2861778834946564</v>
      </c>
      <c r="D32" s="69">
        <v>193667.83737901994</v>
      </c>
      <c r="E32" s="85">
        <f t="shared" si="17"/>
        <v>5.6595758362001218</v>
      </c>
      <c r="F32" s="69">
        <v>185836.20240743094</v>
      </c>
      <c r="G32" s="85">
        <f t="shared" si="17"/>
        <v>4.9461001954204376</v>
      </c>
      <c r="H32" s="69">
        <v>36346.290469863918</v>
      </c>
      <c r="I32" s="85">
        <f t="shared" si="17"/>
        <v>0.83817165795078574</v>
      </c>
      <c r="J32" s="69">
        <v>25012.06341128824</v>
      </c>
      <c r="K32" s="85">
        <f t="shared" si="17"/>
        <v>0.95859574268862424</v>
      </c>
      <c r="L32" s="69">
        <v>11334.227058575674</v>
      </c>
      <c r="M32" s="85">
        <f t="shared" si="17"/>
        <v>0.65624331523360102</v>
      </c>
      <c r="N32" s="100">
        <f t="shared" ref="N32:N44" si="18">IF(ISNUMBER(H32/B32*100),H32/B32*100,0)</f>
        <v>9.5773131928491342</v>
      </c>
      <c r="O32" s="100">
        <f t="shared" ref="O32:O44" si="19">IF(ISNUMBER(J32/D32*100),J32/D32*100,0)</f>
        <v>12.914928854365263</v>
      </c>
      <c r="P32" s="100">
        <f t="shared" ref="P32:P44" si="20">IF(ISNUMBER(L32/F32*100),L32/F32*100,0)</f>
        <v>6.0990414740214574</v>
      </c>
    </row>
    <row r="33" spans="1:16" x14ac:dyDescent="0.2">
      <c r="A33" s="157" t="s">
        <v>49</v>
      </c>
      <c r="B33" s="69">
        <v>553253.47950820194</v>
      </c>
      <c r="C33" s="85">
        <f t="shared" si="17"/>
        <v>7.7063640982276489</v>
      </c>
      <c r="D33" s="69">
        <v>282684.89804785885</v>
      </c>
      <c r="E33" s="85">
        <f t="shared" si="17"/>
        <v>8.2609308799132162</v>
      </c>
      <c r="F33" s="69">
        <v>270568.58146032994</v>
      </c>
      <c r="G33" s="85">
        <f t="shared" si="17"/>
        <v>7.2012842293319261</v>
      </c>
      <c r="H33" s="69">
        <v>138674.6102343511</v>
      </c>
      <c r="I33" s="85">
        <f t="shared" si="17"/>
        <v>3.1979364736596252</v>
      </c>
      <c r="J33" s="69">
        <v>104019.74988348311</v>
      </c>
      <c r="K33" s="85">
        <f t="shared" si="17"/>
        <v>3.9865918998446492</v>
      </c>
      <c r="L33" s="69">
        <v>34654.860350868701</v>
      </c>
      <c r="M33" s="85">
        <f t="shared" si="17"/>
        <v>2.0064906347896518</v>
      </c>
      <c r="N33" s="100">
        <f t="shared" si="18"/>
        <v>25.065293824744085</v>
      </c>
      <c r="O33" s="100">
        <f t="shared" si="19"/>
        <v>36.797066487036908</v>
      </c>
      <c r="P33" s="100">
        <f t="shared" si="20"/>
        <v>12.808161303809662</v>
      </c>
    </row>
    <row r="34" spans="1:16" x14ac:dyDescent="0.2">
      <c r="A34" s="157" t="s">
        <v>50</v>
      </c>
      <c r="B34" s="69">
        <v>805951.00529895851</v>
      </c>
      <c r="C34" s="85">
        <f t="shared" si="17"/>
        <v>11.226231957343339</v>
      </c>
      <c r="D34" s="69">
        <v>414873.42494294088</v>
      </c>
      <c r="E34" s="85">
        <f t="shared" si="17"/>
        <v>12.123890278660244</v>
      </c>
      <c r="F34" s="69">
        <v>391077.5803560511</v>
      </c>
      <c r="G34" s="85">
        <f t="shared" si="17"/>
        <v>10.408676412698098</v>
      </c>
      <c r="H34" s="69">
        <v>342390.76329399319</v>
      </c>
      <c r="I34" s="85">
        <f t="shared" si="17"/>
        <v>7.8957778091579698</v>
      </c>
      <c r="J34" s="69">
        <v>238663.83385190455</v>
      </c>
      <c r="K34" s="85">
        <f t="shared" si="17"/>
        <v>9.1468717035528044</v>
      </c>
      <c r="L34" s="69">
        <v>103726.92944208327</v>
      </c>
      <c r="M34" s="85">
        <f t="shared" si="17"/>
        <v>6.0057120529071737</v>
      </c>
      <c r="N34" s="100">
        <f t="shared" si="18"/>
        <v>42.482826008385857</v>
      </c>
      <c r="O34" s="100">
        <f t="shared" si="19"/>
        <v>57.526903268082044</v>
      </c>
      <c r="P34" s="100">
        <f t="shared" si="20"/>
        <v>26.523363816367723</v>
      </c>
    </row>
    <row r="35" spans="1:16" x14ac:dyDescent="0.2">
      <c r="A35" s="157" t="s">
        <v>51</v>
      </c>
      <c r="B35" s="69">
        <v>1062571.3006187859</v>
      </c>
      <c r="C35" s="85">
        <f t="shared" si="17"/>
        <v>14.800740756614211</v>
      </c>
      <c r="D35" s="69">
        <v>532270.47851745319</v>
      </c>
      <c r="E35" s="85">
        <f t="shared" si="17"/>
        <v>15.554596877356314</v>
      </c>
      <c r="F35" s="69">
        <v>530300.82210139139</v>
      </c>
      <c r="G35" s="85">
        <f t="shared" si="17"/>
        <v>14.114155185310809</v>
      </c>
      <c r="H35" s="69">
        <v>736913.43511353526</v>
      </c>
      <c r="I35" s="85">
        <f t="shared" si="17"/>
        <v>16.993755007473069</v>
      </c>
      <c r="J35" s="69">
        <v>464202.1332049538</v>
      </c>
      <c r="K35" s="85">
        <f t="shared" si="17"/>
        <v>17.790702882850546</v>
      </c>
      <c r="L35" s="69">
        <v>272711.3019086069</v>
      </c>
      <c r="M35" s="85">
        <f t="shared" si="17"/>
        <v>15.789781512341209</v>
      </c>
      <c r="N35" s="100">
        <f t="shared" si="18"/>
        <v>69.351904637777764</v>
      </c>
      <c r="O35" s="100">
        <f t="shared" si="19"/>
        <v>87.211700054811999</v>
      </c>
      <c r="P35" s="100">
        <f t="shared" si="20"/>
        <v>51.42577392732489</v>
      </c>
    </row>
    <row r="36" spans="1:16" x14ac:dyDescent="0.2">
      <c r="A36" s="157" t="s">
        <v>52</v>
      </c>
      <c r="B36" s="69">
        <v>677083.45379497099</v>
      </c>
      <c r="C36" s="85">
        <f t="shared" si="17"/>
        <v>9.4312133824586084</v>
      </c>
      <c r="D36" s="69">
        <v>318377.04371154163</v>
      </c>
      <c r="E36" s="85">
        <f t="shared" si="17"/>
        <v>9.3039662536442851</v>
      </c>
      <c r="F36" s="69">
        <v>358706.41008344496</v>
      </c>
      <c r="G36" s="85">
        <f t="shared" si="17"/>
        <v>9.5471055802276048</v>
      </c>
      <c r="H36" s="69">
        <v>519877.74140319577</v>
      </c>
      <c r="I36" s="85">
        <f t="shared" si="17"/>
        <v>11.988755463364839</v>
      </c>
      <c r="J36" s="69">
        <v>304185.33099939569</v>
      </c>
      <c r="K36" s="85">
        <f t="shared" si="17"/>
        <v>11.658005118952014</v>
      </c>
      <c r="L36" s="69">
        <v>215692.41040379001</v>
      </c>
      <c r="M36" s="85">
        <f t="shared" si="17"/>
        <v>12.488430110195553</v>
      </c>
      <c r="N36" s="100">
        <f t="shared" si="18"/>
        <v>76.781929685232129</v>
      </c>
      <c r="O36" s="100">
        <f t="shared" si="19"/>
        <v>95.542482414340142</v>
      </c>
      <c r="P36" s="100">
        <f t="shared" si="20"/>
        <v>60.130626144543676</v>
      </c>
    </row>
    <row r="37" spans="1:16" x14ac:dyDescent="0.2">
      <c r="A37" s="157" t="s">
        <v>53</v>
      </c>
      <c r="B37" s="69">
        <v>602130.74065408134</v>
      </c>
      <c r="C37" s="85">
        <f t="shared" si="17"/>
        <v>8.3871839836247162</v>
      </c>
      <c r="D37" s="69">
        <v>275727.01747587684</v>
      </c>
      <c r="E37" s="85">
        <f t="shared" si="17"/>
        <v>8.0575999949852797</v>
      </c>
      <c r="F37" s="69">
        <v>326403.72317820421</v>
      </c>
      <c r="G37" s="85">
        <f t="shared" si="17"/>
        <v>8.6873574582533486</v>
      </c>
      <c r="H37" s="69">
        <v>468795.74272871227</v>
      </c>
      <c r="I37" s="85">
        <f t="shared" si="17"/>
        <v>10.810767752186127</v>
      </c>
      <c r="J37" s="69">
        <v>264875.67218185082</v>
      </c>
      <c r="K37" s="85">
        <f t="shared" si="17"/>
        <v>10.151449223526191</v>
      </c>
      <c r="L37" s="69">
        <v>203920.07054684946</v>
      </c>
      <c r="M37" s="85">
        <f t="shared" si="17"/>
        <v>11.806820389845891</v>
      </c>
      <c r="N37" s="100">
        <f t="shared" si="18"/>
        <v>77.856138389391944</v>
      </c>
      <c r="O37" s="100">
        <f t="shared" si="19"/>
        <v>96.064460641773934</v>
      </c>
      <c r="P37" s="100">
        <f t="shared" si="20"/>
        <v>62.474799172409178</v>
      </c>
    </row>
    <row r="38" spans="1:16" x14ac:dyDescent="0.2">
      <c r="A38" s="157" t="s">
        <v>54</v>
      </c>
      <c r="B38" s="69">
        <v>530555.68666647235</v>
      </c>
      <c r="C38" s="85">
        <f t="shared" si="17"/>
        <v>7.3902025875580719</v>
      </c>
      <c r="D38" s="69">
        <v>233962.46766870591</v>
      </c>
      <c r="E38" s="85">
        <f t="shared" si="17"/>
        <v>6.8371101082941257</v>
      </c>
      <c r="F38" s="69">
        <v>296593.21899775241</v>
      </c>
      <c r="G38" s="85">
        <f t="shared" si="17"/>
        <v>7.8939397137965859</v>
      </c>
      <c r="H38" s="69">
        <v>411808.47470806207</v>
      </c>
      <c r="I38" s="85">
        <f t="shared" si="17"/>
        <v>9.4966002731538968</v>
      </c>
      <c r="J38" s="69">
        <v>222585.92901538819</v>
      </c>
      <c r="K38" s="85">
        <f t="shared" si="17"/>
        <v>8.530680593119202</v>
      </c>
      <c r="L38" s="69">
        <v>189222.54569266416</v>
      </c>
      <c r="M38" s="85">
        <f t="shared" si="17"/>
        <v>10.95584463418189</v>
      </c>
      <c r="N38" s="100">
        <f t="shared" si="18"/>
        <v>77.618332072829261</v>
      </c>
      <c r="O38" s="100">
        <f t="shared" si="19"/>
        <v>95.137451418307379</v>
      </c>
      <c r="P38" s="100">
        <f t="shared" si="20"/>
        <v>63.798675617765255</v>
      </c>
    </row>
    <row r="39" spans="1:16" x14ac:dyDescent="0.2">
      <c r="A39" s="157" t="s">
        <v>55</v>
      </c>
      <c r="B39" s="69">
        <v>499006.87399166625</v>
      </c>
      <c r="C39" s="85">
        <f t="shared" si="17"/>
        <v>6.9507536796994982</v>
      </c>
      <c r="D39" s="69">
        <v>223024.13825365307</v>
      </c>
      <c r="E39" s="85">
        <f t="shared" si="17"/>
        <v>6.5174581429309999</v>
      </c>
      <c r="F39" s="69">
        <v>275982.73573799903</v>
      </c>
      <c r="G39" s="85">
        <f t="shared" si="17"/>
        <v>7.3453839751505852</v>
      </c>
      <c r="H39" s="69">
        <v>387484.5847001911</v>
      </c>
      <c r="I39" s="85">
        <f t="shared" si="17"/>
        <v>8.9356738360360879</v>
      </c>
      <c r="J39" s="69">
        <v>214724.816149761</v>
      </c>
      <c r="K39" s="85">
        <f t="shared" si="17"/>
        <v>8.2294007985707793</v>
      </c>
      <c r="L39" s="69">
        <v>172759.76855042213</v>
      </c>
      <c r="M39" s="85">
        <f t="shared" si="17"/>
        <v>10.002662084199121</v>
      </c>
      <c r="N39" s="100">
        <f t="shared" si="18"/>
        <v>77.651151696692338</v>
      </c>
      <c r="O39" s="100">
        <f t="shared" si="19"/>
        <v>96.278733697222961</v>
      </c>
      <c r="P39" s="100">
        <f t="shared" si="20"/>
        <v>62.598034651859379</v>
      </c>
    </row>
    <row r="40" spans="1:16" x14ac:dyDescent="0.2">
      <c r="A40" s="157" t="s">
        <v>56</v>
      </c>
      <c r="B40" s="69">
        <v>418959.13590150845</v>
      </c>
      <c r="C40" s="85">
        <f t="shared" si="17"/>
        <v>5.835754790744156</v>
      </c>
      <c r="D40" s="69">
        <v>195387.55792985851</v>
      </c>
      <c r="E40" s="85">
        <f t="shared" si="17"/>
        <v>5.7098314129972891</v>
      </c>
      <c r="F40" s="69">
        <v>223571.5779716394</v>
      </c>
      <c r="G40" s="85">
        <f t="shared" si="17"/>
        <v>5.9504413627199897</v>
      </c>
      <c r="H40" s="69">
        <v>324671.88927111757</v>
      </c>
      <c r="I40" s="85">
        <f t="shared" si="17"/>
        <v>7.4871678017876526</v>
      </c>
      <c r="J40" s="69">
        <v>187803.41796944453</v>
      </c>
      <c r="K40" s="85">
        <f t="shared" si="17"/>
        <v>7.1976291586816146</v>
      </c>
      <c r="L40" s="69">
        <v>136868.47130166963</v>
      </c>
      <c r="M40" s="85">
        <f t="shared" si="17"/>
        <v>7.9245826727993798</v>
      </c>
      <c r="N40" s="100">
        <f t="shared" si="18"/>
        <v>77.494882304570041</v>
      </c>
      <c r="O40" s="100">
        <f t="shared" si="19"/>
        <v>96.118412021334237</v>
      </c>
      <c r="P40" s="100">
        <f t="shared" si="20"/>
        <v>61.219083634607493</v>
      </c>
    </row>
    <row r="41" spans="1:16" x14ac:dyDescent="0.2">
      <c r="A41" s="157" t="s">
        <v>57</v>
      </c>
      <c r="B41" s="69">
        <v>380967.33847586432</v>
      </c>
      <c r="C41" s="85">
        <f t="shared" si="17"/>
        <v>5.306560425860309</v>
      </c>
      <c r="D41" s="69">
        <v>172428.03788542747</v>
      </c>
      <c r="E41" s="85">
        <f t="shared" si="17"/>
        <v>5.0388829136865274</v>
      </c>
      <c r="F41" s="69">
        <v>208539.3005904294</v>
      </c>
      <c r="G41" s="85">
        <f t="shared" si="17"/>
        <v>5.5503516647514086</v>
      </c>
      <c r="H41" s="69">
        <v>282224.44649849908</v>
      </c>
      <c r="I41" s="85">
        <f t="shared" si="17"/>
        <v>6.5082991738049429</v>
      </c>
      <c r="J41" s="69">
        <v>162163.68836076101</v>
      </c>
      <c r="K41" s="85">
        <f t="shared" si="17"/>
        <v>6.2149778978712389</v>
      </c>
      <c r="L41" s="69">
        <v>120060.75813773762</v>
      </c>
      <c r="M41" s="85">
        <f t="shared" si="17"/>
        <v>6.951428583756428</v>
      </c>
      <c r="N41" s="100">
        <f t="shared" si="18"/>
        <v>74.081008526241163</v>
      </c>
      <c r="O41" s="100">
        <f t="shared" si="19"/>
        <v>94.047169097008009</v>
      </c>
      <c r="P41" s="100">
        <f t="shared" si="20"/>
        <v>57.572245518141742</v>
      </c>
    </row>
    <row r="42" spans="1:16" x14ac:dyDescent="0.2">
      <c r="A42" s="157" t="s">
        <v>58</v>
      </c>
      <c r="B42" s="69">
        <v>320798.96171312348</v>
      </c>
      <c r="C42" s="85">
        <f t="shared" si="17"/>
        <v>4.4684646240133965</v>
      </c>
      <c r="D42" s="69">
        <v>147284.57740736622</v>
      </c>
      <c r="E42" s="85">
        <f t="shared" si="17"/>
        <v>4.3041128905071186</v>
      </c>
      <c r="F42" s="69">
        <v>173514.38430575424</v>
      </c>
      <c r="G42" s="85">
        <f t="shared" si="17"/>
        <v>4.6181503873038174</v>
      </c>
      <c r="H42" s="69">
        <v>232261.1260673067</v>
      </c>
      <c r="I42" s="85">
        <f t="shared" si="17"/>
        <v>5.3561089893001057</v>
      </c>
      <c r="J42" s="69">
        <v>135975.39757703675</v>
      </c>
      <c r="K42" s="85">
        <f t="shared" si="17"/>
        <v>5.211302845526693</v>
      </c>
      <c r="L42" s="69">
        <v>96285.728490270572</v>
      </c>
      <c r="M42" s="85">
        <f t="shared" si="17"/>
        <v>5.5748720532583</v>
      </c>
      <c r="N42" s="100">
        <f t="shared" si="18"/>
        <v>72.400834724336704</v>
      </c>
      <c r="O42" s="100">
        <f t="shared" si="19"/>
        <v>92.321545113953078</v>
      </c>
      <c r="P42" s="100">
        <f t="shared" si="20"/>
        <v>55.491496497836721</v>
      </c>
    </row>
    <row r="43" spans="1:16" x14ac:dyDescent="0.2">
      <c r="A43" s="157" t="s">
        <v>59</v>
      </c>
      <c r="B43" s="69">
        <v>284352.86102979566</v>
      </c>
      <c r="C43" s="85">
        <f t="shared" si="17"/>
        <v>3.960800538328737</v>
      </c>
      <c r="D43" s="69">
        <v>133307.28957570501</v>
      </c>
      <c r="E43" s="85">
        <f t="shared" si="17"/>
        <v>3.8956531197044466</v>
      </c>
      <c r="F43" s="69">
        <v>151045.57145409012</v>
      </c>
      <c r="G43" s="85">
        <f t="shared" si="17"/>
        <v>4.0201345098978054</v>
      </c>
      <c r="H43" s="69">
        <v>179714.74895314235</v>
      </c>
      <c r="I43" s="85">
        <f t="shared" si="17"/>
        <v>4.1443516557256119</v>
      </c>
      <c r="J43" s="69">
        <v>110860.5977877144</v>
      </c>
      <c r="K43" s="85">
        <f t="shared" si="17"/>
        <v>4.2487696965959953</v>
      </c>
      <c r="L43" s="69">
        <v>68854.151165428513</v>
      </c>
      <c r="M43" s="85">
        <f t="shared" si="17"/>
        <v>3.9866041323222392</v>
      </c>
      <c r="N43" s="100">
        <f t="shared" si="18"/>
        <v>63.201315542350422</v>
      </c>
      <c r="O43" s="100">
        <f t="shared" si="19"/>
        <v>83.161692162945698</v>
      </c>
      <c r="P43" s="100">
        <f t="shared" si="20"/>
        <v>45.585018152191594</v>
      </c>
    </row>
    <row r="44" spans="1:16" x14ac:dyDescent="0.2">
      <c r="A44" s="155" t="s">
        <v>100</v>
      </c>
      <c r="B44" s="69">
        <v>664041.61171035597</v>
      </c>
      <c r="C44" s="85">
        <f t="shared" si="17"/>
        <v>9.2495512920457781</v>
      </c>
      <c r="D44" s="69">
        <v>298954.91408180009</v>
      </c>
      <c r="E44" s="85">
        <f t="shared" si="17"/>
        <v>8.736391291133037</v>
      </c>
      <c r="F44" s="69">
        <v>365086.69762856612</v>
      </c>
      <c r="G44" s="85">
        <f t="shared" si="17"/>
        <v>9.716919325154306</v>
      </c>
      <c r="H44" s="69">
        <v>275214.03825765656</v>
      </c>
      <c r="I44" s="85">
        <f t="shared" si="17"/>
        <v>6.3466341064162695</v>
      </c>
      <c r="J44" s="69">
        <v>174167.35445567081</v>
      </c>
      <c r="K44" s="85">
        <f t="shared" si="17"/>
        <v>6.6750224382206458</v>
      </c>
      <c r="L44" s="69">
        <v>101046.6838019851</v>
      </c>
      <c r="M44" s="85">
        <f t="shared" si="17"/>
        <v>5.850527824162822</v>
      </c>
      <c r="N44" s="100">
        <f t="shared" si="18"/>
        <v>41.445300024014223</v>
      </c>
      <c r="O44" s="100">
        <f t="shared" si="19"/>
        <v>58.258736100927621</v>
      </c>
      <c r="P44" s="100">
        <f t="shared" si="20"/>
        <v>27.677448797323343</v>
      </c>
    </row>
    <row r="45" spans="1:16" x14ac:dyDescent="0.2">
      <c r="A45" s="149"/>
      <c r="B45" s="150"/>
      <c r="C45" s="151"/>
      <c r="D45" s="150"/>
      <c r="E45" s="151"/>
      <c r="F45" s="150"/>
      <c r="G45" s="151"/>
      <c r="H45" s="150"/>
      <c r="I45" s="151"/>
      <c r="J45" s="150"/>
      <c r="K45" s="151"/>
      <c r="L45" s="150"/>
      <c r="M45" s="151"/>
      <c r="N45" s="150"/>
      <c r="O45" s="152"/>
      <c r="P45" s="152"/>
    </row>
    <row r="46" spans="1:16" x14ac:dyDescent="0.2">
      <c r="A46" s="2" t="s">
        <v>165</v>
      </c>
      <c r="O46" s="70"/>
      <c r="P46" s="70"/>
    </row>
    <row r="47" spans="1:16" x14ac:dyDescent="0.2">
      <c r="A47" s="2" t="s">
        <v>94</v>
      </c>
    </row>
    <row r="48" spans="1:16" x14ac:dyDescent="0.2">
      <c r="A48" s="2" t="s">
        <v>95</v>
      </c>
    </row>
    <row r="49" spans="1:7" x14ac:dyDescent="0.2">
      <c r="A49" s="2"/>
    </row>
    <row r="50" spans="1:7" x14ac:dyDescent="0.2">
      <c r="A50" s="2"/>
      <c r="B50" s="86"/>
    </row>
    <row r="51" spans="1:7" x14ac:dyDescent="0.2">
      <c r="A51" s="2"/>
      <c r="G51" s="87"/>
    </row>
    <row r="52" spans="1:7" x14ac:dyDescent="0.2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10 C15:P16 C11 E11 G11 I11 K11 M11:P11 C12 E12 G12 I12 K12 M12:P12 C13 E13 G13 I13 K13 M13:P13 C14 E14 G14 I14 K14 M14:P14 C23:P24 C17 E17 G17 I17 K17 M17:P17 C18 E18 G18 I18 K18 M18:P18 C19 E19 G19 I19 K19 M19:P19 C20 E20 G20 I20 K20 M20:P20 C21 E21 G21 I21 K21 M21:P21 C22 E22 G22 I22 K22 M22:P22 C30:P31 C25 E25 G25 I25 K25 M25:P25 C26 E26 G26 I26 K26 M26:P26 C27 E27 G27 I27 K27 M27:P27 C28 E28 G28 I28 K28 M28:P28 C29 E29 G29 I29 K29 M29:P29 C44 C32 E32 G32 I32 K32 M32:P32 C33 E33 G33 I33 K33 M33:P33 C34 E34 G34 I34 K34 M34:P34 C35 E35 G35 I35 K35 M35:P35 C36 E36 G36 I36 K36 M36:P36 C37 E37 G37 I37 K37 M37:P37 C38 E38 G38 I38 K38 M38:P38 C39 E39 G39 I39 K39 M39:P39 C40 E40 G40 I40 K40 M40:P40 C41 E41 G41 I41 K41 M41:P41 C42 E42 G42 I42 K42 M42:P42 C43 E43 G43 I43 K43 M43:P43 E44 G44 I44 K44 M44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57"/>
  <sheetViews>
    <sheetView view="pageBreakPreview" zoomScale="60" zoomScaleNormal="100" workbookViewId="0">
      <selection activeCell="E11" sqref="E11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19" customWidth="1"/>
    <col min="4" max="4" width="6.5" bestFit="1" customWidth="1"/>
    <col min="5" max="5" width="11.6640625" customWidth="1"/>
    <col min="6" max="6" width="7.33203125" style="19" customWidth="1"/>
    <col min="7" max="7" width="6.5" bestFit="1" customWidth="1"/>
    <col min="8" max="8" width="11" bestFit="1" customWidth="1"/>
    <col min="9" max="9" width="6.83203125" style="19" customWidth="1"/>
    <col min="10" max="10" width="6.5" bestFit="1" customWidth="1"/>
    <col min="11" max="11" width="11" bestFit="1" customWidth="1"/>
    <col min="12" max="12" width="8.83203125" style="19" bestFit="1" customWidth="1"/>
    <col min="13" max="13" width="6.5" bestFit="1" customWidth="1"/>
    <col min="14" max="14" width="9.83203125" bestFit="1" customWidth="1"/>
    <col min="15" max="15" width="7.33203125" style="19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9" x14ac:dyDescent="0.2">
      <c r="A2" s="223" t="s">
        <v>77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</row>
    <row r="3" spans="1:19" ht="13.5" customHeight="1" x14ac:dyDescent="0.2">
      <c r="A3" s="224" t="s">
        <v>38</v>
      </c>
      <c r="B3" s="227" t="s">
        <v>26</v>
      </c>
      <c r="C3" s="228"/>
      <c r="D3" s="228"/>
      <c r="E3" s="230" t="s">
        <v>24</v>
      </c>
      <c r="F3" s="228"/>
      <c r="G3" s="228"/>
      <c r="H3" s="231" t="s">
        <v>39</v>
      </c>
      <c r="I3" s="231"/>
      <c r="J3" s="231"/>
      <c r="K3" s="231"/>
      <c r="L3" s="231"/>
      <c r="M3" s="231"/>
      <c r="N3" s="231"/>
      <c r="O3" s="231"/>
      <c r="P3" s="231"/>
      <c r="Q3" s="224" t="s">
        <v>27</v>
      </c>
      <c r="R3" s="224" t="s">
        <v>28</v>
      </c>
    </row>
    <row r="4" spans="1:19" ht="15.75" customHeight="1" x14ac:dyDescent="0.35">
      <c r="A4" s="225"/>
      <c r="B4" s="229"/>
      <c r="C4" s="229"/>
      <c r="D4" s="229"/>
      <c r="E4" s="229"/>
      <c r="F4" s="229"/>
      <c r="G4" s="229"/>
      <c r="H4" s="227" t="s">
        <v>0</v>
      </c>
      <c r="I4" s="227"/>
      <c r="J4" s="227"/>
      <c r="K4" s="227" t="s">
        <v>29</v>
      </c>
      <c r="L4" s="227"/>
      <c r="M4" s="227"/>
      <c r="N4" s="227" t="s">
        <v>30</v>
      </c>
      <c r="O4" s="227"/>
      <c r="P4" s="227"/>
      <c r="Q4" s="225"/>
      <c r="R4" s="225"/>
    </row>
    <row r="5" spans="1:19" x14ac:dyDescent="0.2">
      <c r="A5" s="226"/>
      <c r="B5" s="158" t="s">
        <v>6</v>
      </c>
      <c r="C5" s="159" t="s">
        <v>91</v>
      </c>
      <c r="D5" s="158" t="s">
        <v>31</v>
      </c>
      <c r="E5" s="158" t="s">
        <v>6</v>
      </c>
      <c r="F5" s="159" t="s">
        <v>91</v>
      </c>
      <c r="G5" s="158" t="s">
        <v>31</v>
      </c>
      <c r="H5" s="158" t="s">
        <v>6</v>
      </c>
      <c r="I5" s="159" t="s">
        <v>91</v>
      </c>
      <c r="J5" s="158" t="s">
        <v>31</v>
      </c>
      <c r="K5" s="158" t="s">
        <v>6</v>
      </c>
      <c r="L5" s="159" t="s">
        <v>91</v>
      </c>
      <c r="M5" s="158" t="s">
        <v>31</v>
      </c>
      <c r="N5" s="158" t="s">
        <v>6</v>
      </c>
      <c r="O5" s="159" t="s">
        <v>91</v>
      </c>
      <c r="P5" s="158" t="s">
        <v>31</v>
      </c>
      <c r="Q5" s="226"/>
      <c r="R5" s="226"/>
    </row>
    <row r="6" spans="1:19" x14ac:dyDescent="0.2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2" customHeight="1" x14ac:dyDescent="0.2">
      <c r="A7" s="169" t="s">
        <v>75</v>
      </c>
      <c r="B7" s="90">
        <v>9023837.9999904167</v>
      </c>
      <c r="C7" s="89">
        <f>SUM(C10,C14)</f>
        <v>99.99999999998667</v>
      </c>
      <c r="D7" s="89">
        <v>6.7716597833771086</v>
      </c>
      <c r="E7" s="90">
        <v>7179176.4891493013</v>
      </c>
      <c r="F7" s="89">
        <f>SUM(F10,F14)</f>
        <v>100.00000000000976</v>
      </c>
      <c r="G7" s="89">
        <v>7.374018523441471</v>
      </c>
      <c r="H7" s="90">
        <v>4336377.8916988904</v>
      </c>
      <c r="I7" s="89">
        <f>SUM(I10,I14)</f>
        <v>100.00000000001947</v>
      </c>
      <c r="J7" s="89">
        <v>7.7901755111966056</v>
      </c>
      <c r="K7" s="90">
        <v>4090651.3951348248</v>
      </c>
      <c r="L7" s="89">
        <f>SUM(L10,L14)</f>
        <v>100.00000000001965</v>
      </c>
      <c r="M7" s="89">
        <v>7.6804209874395113</v>
      </c>
      <c r="N7" s="90">
        <v>245726.49656410009</v>
      </c>
      <c r="O7" s="89">
        <f>SUM(O10,O14)</f>
        <v>100.00000000000081</v>
      </c>
      <c r="P7" s="89">
        <v>9.4894604915591358</v>
      </c>
      <c r="Q7" s="89">
        <f>IF(ISNUMBER(N7/H7*100),N7/H7*100,0)</f>
        <v>5.6666301392803726</v>
      </c>
      <c r="R7" s="89">
        <v>3.2704986922771626</v>
      </c>
      <c r="S7" s="22"/>
    </row>
    <row r="8" spans="1:19" ht="12" customHeight="1" x14ac:dyDescent="0.2">
      <c r="A8" s="168"/>
      <c r="B8" s="1"/>
      <c r="C8" s="89"/>
      <c r="D8" s="89"/>
      <c r="E8" s="1"/>
      <c r="F8" s="89"/>
      <c r="G8" s="89"/>
      <c r="H8" s="1"/>
      <c r="I8" s="89"/>
      <c r="J8" s="89"/>
      <c r="K8" s="1"/>
      <c r="L8" s="89"/>
      <c r="M8" s="89"/>
      <c r="N8" s="1"/>
      <c r="O8" s="89"/>
      <c r="P8" s="89"/>
      <c r="Q8" s="89"/>
      <c r="R8" s="89"/>
      <c r="S8" s="23"/>
    </row>
    <row r="9" spans="1:19" x14ac:dyDescent="0.2">
      <c r="A9" s="169" t="s">
        <v>42</v>
      </c>
      <c r="B9" s="103"/>
      <c r="C9" s="89"/>
      <c r="D9" s="89"/>
      <c r="E9" s="103"/>
      <c r="F9" s="89"/>
      <c r="G9" s="89"/>
      <c r="H9" s="103"/>
      <c r="I9" s="89"/>
      <c r="J9" s="89"/>
      <c r="K9" s="103"/>
      <c r="L9" s="89"/>
      <c r="M9" s="89"/>
      <c r="N9" s="103"/>
      <c r="O9" s="89"/>
      <c r="P9" s="89"/>
      <c r="Q9" s="89"/>
      <c r="R9" s="89"/>
      <c r="S9" s="9"/>
    </row>
    <row r="10" spans="1:19" x14ac:dyDescent="0.2">
      <c r="A10" s="166" t="s">
        <v>73</v>
      </c>
      <c r="B10" s="93">
        <f>SUM(B11:B13)</f>
        <v>4926042.0000094231</v>
      </c>
      <c r="C10" s="91">
        <f>IF(ISNUMBER(B10/B$7*100),B10/B$7*100,0)</f>
        <v>54.589211375632573</v>
      </c>
      <c r="D10" s="91">
        <v>7.8795902662654163</v>
      </c>
      <c r="E10" s="93">
        <f>SUM(E11:E13)</f>
        <v>4001928.4351341957</v>
      </c>
      <c r="F10" s="91">
        <f>IF(ISNUMBER(E10/E$7*100),E10/E$7*100,0)</f>
        <v>55.743558347991041</v>
      </c>
      <c r="G10" s="91">
        <v>8.5082096691456073</v>
      </c>
      <c r="H10" s="93">
        <f>SUM(H11:H13)</f>
        <v>2420935.0233312673</v>
      </c>
      <c r="I10" s="91">
        <f>IF(ISNUMBER(H10/H$7*100),H10/H$7*100,0)</f>
        <v>55.828506735209885</v>
      </c>
      <c r="J10" s="91">
        <v>9.1124341236638156</v>
      </c>
      <c r="K10" s="93">
        <f>SUM(K11:K13)</f>
        <v>2227420.7305112481</v>
      </c>
      <c r="L10" s="91">
        <f>IF(ISNUMBER(K10/K$7*100),K10/K$7*100,0)</f>
        <v>54.4514923261466</v>
      </c>
      <c r="M10" s="91">
        <v>9.0330190719121681</v>
      </c>
      <c r="N10" s="93">
        <f>SUM(N11:N13)</f>
        <v>193514.29282002535</v>
      </c>
      <c r="O10" s="91">
        <f>IF(ISNUMBER(N10/N$7*100),N10/N$7*100,0)</f>
        <v>78.751903244404616</v>
      </c>
      <c r="P10" s="91">
        <v>9.988728515172058</v>
      </c>
      <c r="Q10" s="92">
        <f t="shared" ref="Q10:Q14" si="0">IF(ISNUMBER(N10/H10*100),N10/H10*100,0)</f>
        <v>7.9933699564453748</v>
      </c>
      <c r="R10" s="91">
        <v>3.6025577776471862</v>
      </c>
      <c r="S10" s="9"/>
    </row>
    <row r="11" spans="1:19" x14ac:dyDescent="0.2">
      <c r="A11" s="167" t="s">
        <v>68</v>
      </c>
      <c r="B11" s="93">
        <v>1029780.5251591685</v>
      </c>
      <c r="C11" s="91">
        <f>IF(ISNUMBER(B11/B$7*100),B11/B$7*100,0)</f>
        <v>11.411779834259681</v>
      </c>
      <c r="D11" s="91">
        <v>9.1233781303402992</v>
      </c>
      <c r="E11" s="93">
        <v>862972.20656734426</v>
      </c>
      <c r="F11" s="91">
        <f>IF(ISNUMBER(E11/E$7*100),E11/E$7*100,0)</f>
        <v>12.020490203460682</v>
      </c>
      <c r="G11" s="91">
        <v>9.6896153061455763</v>
      </c>
      <c r="H11" s="93">
        <v>525921.22557472251</v>
      </c>
      <c r="I11" s="91">
        <f>IF(ISNUMBER(H11/H$7*100),H11/H$7*100,0)</f>
        <v>12.128122564721384</v>
      </c>
      <c r="J11" s="91">
        <v>10.278922872340425</v>
      </c>
      <c r="K11" s="93">
        <v>476944.49647268478</v>
      </c>
      <c r="L11" s="91">
        <f>IF(ISNUMBER(K11/K$7*100),K11/K$7*100,0)</f>
        <v>11.659377698132232</v>
      </c>
      <c r="M11" s="91">
        <v>10.175208095315813</v>
      </c>
      <c r="N11" s="93">
        <v>48976.729102034995</v>
      </c>
      <c r="O11" s="91">
        <f>IF(ISNUMBER(N11/N$7*100),N11/N$7*100,0)</f>
        <v>19.931399253583933</v>
      </c>
      <c r="P11" s="91">
        <v>11.270280811232444</v>
      </c>
      <c r="Q11" s="92">
        <f t="shared" si="0"/>
        <v>9.3125598892711778</v>
      </c>
      <c r="R11" s="91">
        <v>4.5723692239809255</v>
      </c>
      <c r="S11" s="9"/>
    </row>
    <row r="12" spans="1:19" x14ac:dyDescent="0.2">
      <c r="A12" s="167" t="s">
        <v>69</v>
      </c>
      <c r="B12" s="93">
        <v>602816.46803039371</v>
      </c>
      <c r="C12" s="91">
        <f>IF(ISNUMBER(B12/B$7*100),B12/B$7*100,0)</f>
        <v>6.680266955490934</v>
      </c>
      <c r="D12" s="91">
        <v>8.3344112611755996</v>
      </c>
      <c r="E12" s="93">
        <v>492129.87473552173</v>
      </c>
      <c r="F12" s="91">
        <f>IF(ISNUMBER(E12/E$7*100),E12/E$7*100,0)</f>
        <v>6.8549627590202462</v>
      </c>
      <c r="G12" s="91">
        <v>8.9812302674947411</v>
      </c>
      <c r="H12" s="93">
        <v>297219.16208706948</v>
      </c>
      <c r="I12" s="91">
        <f>IF(ISNUMBER(H12/H$7*100),H12/H$7*100,0)</f>
        <v>6.8540881240086309</v>
      </c>
      <c r="J12" s="91">
        <v>9.7624067004729245</v>
      </c>
      <c r="K12" s="93">
        <v>274052.20069976652</v>
      </c>
      <c r="L12" s="91">
        <f>IF(ISNUMBER(K12/K$7*100),K12/K$7*100,0)</f>
        <v>6.6994758102757848</v>
      </c>
      <c r="M12" s="91">
        <v>9.734309364961705</v>
      </c>
      <c r="N12" s="93">
        <v>23166.961387302676</v>
      </c>
      <c r="O12" s="91">
        <f>IF(ISNUMBER(N12/N$7*100),N12/N$7*100,0)</f>
        <v>9.4279459933045331</v>
      </c>
      <c r="P12" s="91">
        <v>10.096111518708735</v>
      </c>
      <c r="Q12" s="92">
        <f t="shared" si="0"/>
        <v>7.7945719329213308</v>
      </c>
      <c r="R12" s="91">
        <v>2.8243499409148645</v>
      </c>
      <c r="S12" s="9"/>
    </row>
    <row r="13" spans="1:19" x14ac:dyDescent="0.2">
      <c r="A13" s="167" t="s">
        <v>97</v>
      </c>
      <c r="B13" s="93">
        <v>3293445.0068198605</v>
      </c>
      <c r="C13" s="91">
        <f>IF(ISNUMBER(B13/B$7*100),B13/B$7*100,0)</f>
        <v>36.497164585881954</v>
      </c>
      <c r="D13" s="91">
        <v>7.3868175914562189</v>
      </c>
      <c r="E13" s="93">
        <v>2646826.3538313298</v>
      </c>
      <c r="F13" s="91">
        <f>IF(ISNUMBER(E13/E$7*100),E13/E$7*100,0)</f>
        <v>36.86810538551012</v>
      </c>
      <c r="G13" s="91">
        <v>8.020673957084032</v>
      </c>
      <c r="H13" s="93">
        <v>1597794.6356694754</v>
      </c>
      <c r="I13" s="91">
        <f>IF(ISNUMBER(H13/H$7*100),H13/H$7*100,0)</f>
        <v>36.846296046479871</v>
      </c>
      <c r="J13" s="91">
        <v>8.5935527349494105</v>
      </c>
      <c r="K13" s="93">
        <v>1476424.0333387966</v>
      </c>
      <c r="L13" s="91">
        <f>IF(ISNUMBER(K13/K$7*100),K13/K$7*100,0)</f>
        <v>36.092638817738582</v>
      </c>
      <c r="M13" s="91">
        <v>8.5181761548430686</v>
      </c>
      <c r="N13" s="93">
        <v>121370.60233068769</v>
      </c>
      <c r="O13" s="91">
        <f>IF(ISNUMBER(N13/N$7*100),N13/N$7*100,0)</f>
        <v>49.392557997516157</v>
      </c>
      <c r="P13" s="91">
        <v>9.4578151424496202</v>
      </c>
      <c r="Q13" s="92">
        <f t="shared" si="0"/>
        <v>7.596132795866688</v>
      </c>
      <c r="R13" s="91">
        <v>3.3597520156557121</v>
      </c>
      <c r="S13" s="9"/>
    </row>
    <row r="14" spans="1:19" x14ac:dyDescent="0.2">
      <c r="A14" s="166" t="s">
        <v>70</v>
      </c>
      <c r="B14" s="93">
        <v>4097795.9999797894</v>
      </c>
      <c r="C14" s="91">
        <f>IF(ISNUMBER(B14/B$7*100),B14/B$7*100,0)</f>
        <v>45.41078862435409</v>
      </c>
      <c r="D14" s="91">
        <v>5.2932991029508782</v>
      </c>
      <c r="E14" s="93">
        <v>3177248.0540158064</v>
      </c>
      <c r="F14" s="91">
        <f>IF(ISNUMBER(E14/E$7*100),E14/E$7*100,0)</f>
        <v>44.256441652018722</v>
      </c>
      <c r="G14" s="91">
        <v>5.811298770348114</v>
      </c>
      <c r="H14" s="93">
        <v>1915442.8683684675</v>
      </c>
      <c r="I14" s="91">
        <f>IF(ISNUMBER(H14/H$7*100),H14/H$7*100,0)</f>
        <v>44.171493264809591</v>
      </c>
      <c r="J14" s="91">
        <v>5.9554825829803821</v>
      </c>
      <c r="K14" s="93">
        <v>1863230.6646243809</v>
      </c>
      <c r="L14" s="91">
        <f>IF(ISNUMBER(K14/K$7*100),K14/K$7*100,0)</f>
        <v>45.548507673873054</v>
      </c>
      <c r="M14" s="91">
        <v>5.9071770518908702</v>
      </c>
      <c r="N14" s="93">
        <v>52212.20374407676</v>
      </c>
      <c r="O14" s="91">
        <f>IF(ISNUMBER(N14/N$7*100),N14/N$7*100,0)</f>
        <v>21.248096755596197</v>
      </c>
      <c r="P14" s="91">
        <v>7.5416666666666634</v>
      </c>
      <c r="Q14" s="92">
        <f t="shared" si="0"/>
        <v>2.7258554460854256</v>
      </c>
      <c r="R14" s="91">
        <v>2.0397868189608839</v>
      </c>
      <c r="S14" s="9"/>
    </row>
    <row r="15" spans="1:19" x14ac:dyDescent="0.2">
      <c r="A15" s="57"/>
      <c r="B15" s="105"/>
      <c r="C15" s="91"/>
      <c r="D15" s="91"/>
      <c r="E15" s="105"/>
      <c r="F15" s="91"/>
      <c r="G15" s="91"/>
      <c r="H15" s="105"/>
      <c r="I15" s="91"/>
      <c r="J15" s="91"/>
      <c r="K15" s="105"/>
      <c r="L15" s="91"/>
      <c r="M15" s="91"/>
      <c r="N15" s="105"/>
      <c r="O15" s="91"/>
      <c r="P15" s="91"/>
      <c r="Q15" s="91"/>
      <c r="R15" s="91"/>
      <c r="S15" s="9"/>
    </row>
    <row r="16" spans="1:19" x14ac:dyDescent="0.2">
      <c r="A16" s="169" t="s">
        <v>120</v>
      </c>
      <c r="B16" s="103"/>
      <c r="C16" s="89"/>
      <c r="D16" s="89"/>
      <c r="E16" s="103"/>
      <c r="F16" s="89"/>
      <c r="G16" s="89"/>
      <c r="H16" s="103"/>
      <c r="I16" s="89"/>
      <c r="J16" s="89"/>
      <c r="K16" s="103"/>
      <c r="L16" s="89"/>
      <c r="M16" s="89"/>
      <c r="N16" s="103"/>
      <c r="O16" s="89"/>
      <c r="P16" s="89"/>
      <c r="Q16" s="89"/>
      <c r="R16" s="89"/>
      <c r="S16" s="9"/>
    </row>
    <row r="17" spans="1:18" x14ac:dyDescent="0.2">
      <c r="A17" s="166" t="s">
        <v>44</v>
      </c>
      <c r="B17" s="93">
        <v>1807915.8039880847</v>
      </c>
      <c r="C17" s="91">
        <f>IF(ISNUMBER(B17/B$7*100),B17/B$7*100,0)</f>
        <v>20.034887638607927</v>
      </c>
      <c r="D17" s="91">
        <v>-3</v>
      </c>
      <c r="E17" s="93">
        <v>686249.99772148579</v>
      </c>
      <c r="F17" s="91">
        <f>IF(ISNUMBER(E17/E$7*100),E17/E$7*100,0)</f>
        <v>9.5588957697124854</v>
      </c>
      <c r="G17" s="91">
        <v>0</v>
      </c>
      <c r="H17" s="93">
        <v>379922.99719698244</v>
      </c>
      <c r="I17" s="91">
        <f>IF(ISNUMBER(H17/H$7*100),H17/H$7*100,0)</f>
        <v>8.7612981775473813</v>
      </c>
      <c r="J17" s="91">
        <v>0</v>
      </c>
      <c r="K17" s="93">
        <v>373555.16605876043</v>
      </c>
      <c r="L17" s="91">
        <f>IF(ISNUMBER(K17/K$7*100),K17/K$7*100,0)</f>
        <v>9.1319237445421173</v>
      </c>
      <c r="M17" s="91">
        <v>0</v>
      </c>
      <c r="N17" s="93">
        <v>6367.8311382215707</v>
      </c>
      <c r="O17" s="91">
        <f>IF(ISNUMBER(N17/N$7*100),N17/N$7*100,0)</f>
        <v>2.591430402199407</v>
      </c>
      <c r="P17" s="91">
        <v>0</v>
      </c>
      <c r="Q17" s="92">
        <f t="shared" ref="Q17:Q21" si="1">IF(ISNUMBER(N17/H17*100),N17/H17*100,0)</f>
        <v>1.6760846764219379</v>
      </c>
      <c r="R17" s="91">
        <v>1.1513272269428827</v>
      </c>
    </row>
    <row r="18" spans="1:18" x14ac:dyDescent="0.2">
      <c r="A18" s="166" t="s">
        <v>45</v>
      </c>
      <c r="B18" s="93">
        <v>4777340.0019204319</v>
      </c>
      <c r="C18" s="91">
        <f>IF(ISNUMBER(B18/B$7*100),B18/B$7*100,0)</f>
        <v>52.941331636555368</v>
      </c>
      <c r="D18" s="91">
        <v>4.3977799863018276</v>
      </c>
      <c r="E18" s="93">
        <v>4054508.2531961557</v>
      </c>
      <c r="F18" s="91">
        <f>IF(ISNUMBER(E18/E$7*100),E18/E$7*100,0)</f>
        <v>56.47595179369376</v>
      </c>
      <c r="G18" s="91">
        <v>4.9354634027657145</v>
      </c>
      <c r="H18" s="93">
        <v>2331647.8034776091</v>
      </c>
      <c r="I18" s="91">
        <f>IF(ISNUMBER(H18/H$7*100),H18/H$7*100,0)</f>
        <v>53.769479083939444</v>
      </c>
      <c r="J18" s="91">
        <v>4.9669165336993713</v>
      </c>
      <c r="K18" s="93">
        <v>2244815.6207909179</v>
      </c>
      <c r="L18" s="91">
        <f>IF(ISNUMBER(K18/K$7*100),K18/K$7*100,0)</f>
        <v>54.876727541749624</v>
      </c>
      <c r="M18" s="91">
        <v>4.9490021748768136</v>
      </c>
      <c r="N18" s="93">
        <v>86832.182686725777</v>
      </c>
      <c r="O18" s="91">
        <f>IF(ISNUMBER(N18/N$7*100),N18/N$7*100,0)</f>
        <v>35.336922920754205</v>
      </c>
      <c r="P18" s="91">
        <v>5.4300447342921014</v>
      </c>
      <c r="Q18" s="92">
        <f t="shared" si="1"/>
        <v>3.7240694137947075</v>
      </c>
      <c r="R18" s="91">
        <v>2.3336429741841571</v>
      </c>
    </row>
    <row r="19" spans="1:18" x14ac:dyDescent="0.2">
      <c r="A19" s="166" t="s">
        <v>46</v>
      </c>
      <c r="B19" s="93">
        <v>1809382.8855571577</v>
      </c>
      <c r="C19" s="91">
        <f>IF(ISNUMBER(B19/B$7*100),B19/B$7*100,0)</f>
        <v>20.051145483319615</v>
      </c>
      <c r="D19" s="91">
        <v>10.258305275440854</v>
      </c>
      <c r="E19" s="93">
        <v>1809218.9297086983</v>
      </c>
      <c r="F19" s="91">
        <f>IF(ISNUMBER(E19/E$7*100),E19/E$7*100,0)</f>
        <v>25.200925655514595</v>
      </c>
      <c r="G19" s="91">
        <v>10.258509928593346</v>
      </c>
      <c r="H19" s="93">
        <v>1157709.2600050648</v>
      </c>
      <c r="I19" s="91">
        <f>IF(ISNUMBER(H19/H$7*100),H19/H$7*100,0)</f>
        <v>26.697610054263553</v>
      </c>
      <c r="J19" s="91">
        <v>10.545747999696472</v>
      </c>
      <c r="K19" s="93">
        <v>1044987.4304022967</v>
      </c>
      <c r="L19" s="91">
        <f>IF(ISNUMBER(K19/K$7*100),K19/K$7*100,0)</f>
        <v>25.545746372940553</v>
      </c>
      <c r="M19" s="91">
        <v>10.527246088734231</v>
      </c>
      <c r="N19" s="93">
        <v>112721.82960273405</v>
      </c>
      <c r="O19" s="91">
        <f>IF(ISNUMBER(N19/N$7*100),N19/N$7*100,0)</f>
        <v>45.872883542833357</v>
      </c>
      <c r="P19" s="91">
        <v>10.717269917519216</v>
      </c>
      <c r="Q19" s="92">
        <f t="shared" si="1"/>
        <v>9.7366267591433893</v>
      </c>
      <c r="R19" s="91">
        <v>3.3644533222057924</v>
      </c>
    </row>
    <row r="20" spans="1:18" x14ac:dyDescent="0.2">
      <c r="A20" s="166" t="s">
        <v>47</v>
      </c>
      <c r="B20" s="93">
        <v>603296.6228173218</v>
      </c>
      <c r="C20" s="91">
        <f>IF(ISNUMBER(B20/B$7*100),B20/B$7*100,0)</f>
        <v>6.6855879152303315</v>
      </c>
      <c r="D20" s="91">
        <v>15.120281622285702</v>
      </c>
      <c r="E20" s="93">
        <v>603296.6228173218</v>
      </c>
      <c r="F20" s="91">
        <f>IF(ISNUMBER(E20/E$7*100),E20/E$7*100,0)</f>
        <v>8.4034237593845464</v>
      </c>
      <c r="G20" s="91">
        <v>15.120281622285702</v>
      </c>
      <c r="H20" s="93">
        <v>446244.5041824645</v>
      </c>
      <c r="I20" s="91">
        <f>IF(ISNUMBER(H20/H$7*100),H20/H$7*100,0)</f>
        <v>10.29071993556439</v>
      </c>
      <c r="J20" s="91">
        <v>15.407019303915408</v>
      </c>
      <c r="K20" s="93">
        <v>407705.70588160056</v>
      </c>
      <c r="L20" s="91">
        <f>IF(ISNUMBER(K20/K$7*100),K20/K$7*100,0)</f>
        <v>9.9667673067057549</v>
      </c>
      <c r="M20" s="91">
        <v>15.440182001712712</v>
      </c>
      <c r="N20" s="93">
        <v>38538.798300863738</v>
      </c>
      <c r="O20" s="91">
        <f>IF(ISNUMBER(N20/N$7*100),N20/N$7*100,0)</f>
        <v>15.683615255064904</v>
      </c>
      <c r="P20" s="91">
        <v>15.05618788958741</v>
      </c>
      <c r="Q20" s="92">
        <f t="shared" si="1"/>
        <v>8.6362516377581304</v>
      </c>
      <c r="R20" s="91">
        <v>5.5498832110377485</v>
      </c>
    </row>
    <row r="21" spans="1:18" x14ac:dyDescent="0.2">
      <c r="A21" s="166" t="s">
        <v>63</v>
      </c>
      <c r="B21" s="93">
        <v>25902.685706033051</v>
      </c>
      <c r="C21" s="91">
        <f>IF(ISNUMBER(B21/B$7*100),B21/B$7*100,0)</f>
        <v>0.28704732627137769</v>
      </c>
      <c r="D21" s="91">
        <v>6.1158100082388973</v>
      </c>
      <c r="E21" s="93">
        <v>25902.685706033051</v>
      </c>
      <c r="F21" s="91">
        <f>IF(ISNUMBER(E21/E$7*100),E21/E$7*100,0)</f>
        <v>0.36080302170008915</v>
      </c>
      <c r="G21" s="91">
        <v>6.1158100082388973</v>
      </c>
      <c r="H21" s="93">
        <v>20853.326837628327</v>
      </c>
      <c r="I21" s="91">
        <f>IF(ISNUMBER(H21/H$7*100),H21/H$7*100,0)</f>
        <v>0.48089274870503695</v>
      </c>
      <c r="J21" s="91">
        <v>6.1679644007108356</v>
      </c>
      <c r="K21" s="93">
        <v>19587.472002071925</v>
      </c>
      <c r="L21" s="91">
        <f>IF(ISNUMBER(K21/K$7*100),K21/K$7*100,0)</f>
        <v>0.47883503408205569</v>
      </c>
      <c r="M21" s="91">
        <v>5.2912596944433758</v>
      </c>
      <c r="N21" s="93">
        <v>1265.8548355564003</v>
      </c>
      <c r="O21" s="91">
        <f>IF(ISNUMBER(N21/N$7*100),N21/N$7*100,0)</f>
        <v>0.5151478791487144</v>
      </c>
      <c r="P21" s="91">
        <v>9</v>
      </c>
      <c r="Q21" s="92">
        <f t="shared" si="1"/>
        <v>6.0702776368145557</v>
      </c>
      <c r="R21" s="91">
        <v>0.43310771015261962</v>
      </c>
    </row>
    <row r="22" spans="1:18" x14ac:dyDescent="0.2">
      <c r="A22" s="166"/>
      <c r="B22" s="105"/>
      <c r="C22" s="91"/>
      <c r="D22" s="91"/>
      <c r="E22" s="105"/>
      <c r="F22" s="91"/>
      <c r="G22" s="91"/>
      <c r="H22" s="105"/>
      <c r="I22" s="91"/>
      <c r="J22" s="91"/>
      <c r="K22" s="105"/>
      <c r="L22" s="91"/>
      <c r="M22" s="91"/>
      <c r="N22" s="105"/>
      <c r="O22" s="91"/>
      <c r="P22" s="91"/>
      <c r="Q22" s="91"/>
      <c r="R22" s="91"/>
    </row>
    <row r="23" spans="1:18" x14ac:dyDescent="0.2">
      <c r="A23" s="169" t="s">
        <v>19</v>
      </c>
      <c r="B23" s="103"/>
      <c r="C23" s="89"/>
      <c r="D23" s="89"/>
      <c r="E23" s="103"/>
      <c r="F23" s="89"/>
      <c r="G23" s="89"/>
      <c r="H23" s="103"/>
      <c r="I23" s="89"/>
      <c r="J23" s="89"/>
      <c r="K23" s="103"/>
      <c r="L23" s="89"/>
      <c r="M23" s="89"/>
      <c r="N23" s="103"/>
      <c r="O23" s="89"/>
      <c r="P23" s="89"/>
      <c r="Q23" s="89"/>
      <c r="R23" s="89"/>
    </row>
    <row r="24" spans="1:18" ht="12" customHeight="1" x14ac:dyDescent="0.2">
      <c r="A24" s="166" t="s">
        <v>48</v>
      </c>
      <c r="B24" s="93">
        <v>379504.03978645854</v>
      </c>
      <c r="C24" s="91">
        <f t="shared" ref="C24:C32" si="2">IF(ISNUMBER(B24/B$7*100),B24/B$7*100,0)</f>
        <v>4.2055723937737088</v>
      </c>
      <c r="D24" s="91">
        <v>3.9688574556643119</v>
      </c>
      <c r="E24" s="93">
        <v>379504.03978645854</v>
      </c>
      <c r="F24" s="91">
        <f t="shared" ref="F24:F32" si="3">IF(ISNUMBER(E24/E$7*100),E24/E$7*100,0)</f>
        <v>5.2861778834946564</v>
      </c>
      <c r="G24" s="91">
        <v>3.9688574556643119</v>
      </c>
      <c r="H24" s="93">
        <v>36346.290469863918</v>
      </c>
      <c r="I24" s="91">
        <f t="shared" ref="I24:I32" si="4">IF(ISNUMBER(H24/H$7*100),H24/H$7*100,0)</f>
        <v>0.83817165795078574</v>
      </c>
      <c r="J24" s="91">
        <v>3.8302235301595497</v>
      </c>
      <c r="K24" s="93">
        <v>36038.435494957805</v>
      </c>
      <c r="L24" s="91">
        <f t="shared" ref="L24:L32" si="5">IF(ISNUMBER(K24/K$7*100),K24/K$7*100,0)</f>
        <v>0.88099503022476455</v>
      </c>
      <c r="M24" s="91">
        <v>3.8548635173132459</v>
      </c>
      <c r="N24" s="93">
        <v>307.85497490611289</v>
      </c>
      <c r="O24" s="91">
        <f t="shared" ref="O24:O32" si="6">IF(ISNUMBER(N24/N$7*100),N24/N$7*100,0)</f>
        <v>0.12528358936082662</v>
      </c>
      <c r="P24" s="91">
        <v>1</v>
      </c>
      <c r="Q24" s="92">
        <f t="shared" ref="Q24:Q32" si="7">IF(ISNUMBER(N24/H24*100),N24/H24*100,0)</f>
        <v>0.84700521270903018</v>
      </c>
      <c r="R24" s="91">
        <v>0.5</v>
      </c>
    </row>
    <row r="25" spans="1:18" x14ac:dyDescent="0.2">
      <c r="A25" s="166" t="s">
        <v>49</v>
      </c>
      <c r="B25" s="93">
        <v>553253.47950820194</v>
      </c>
      <c r="C25" s="91">
        <f t="shared" si="2"/>
        <v>6.1310218502237017</v>
      </c>
      <c r="D25" s="91">
        <v>5.9025964151046555</v>
      </c>
      <c r="E25" s="93">
        <v>553253.47950820194</v>
      </c>
      <c r="F25" s="91">
        <f t="shared" si="3"/>
        <v>7.7063640982276489</v>
      </c>
      <c r="G25" s="91">
        <v>5.9025964151046555</v>
      </c>
      <c r="H25" s="93">
        <v>138674.6102343511</v>
      </c>
      <c r="I25" s="91">
        <f t="shared" si="4"/>
        <v>3.1979364736596252</v>
      </c>
      <c r="J25" s="91">
        <v>5.807638022901612</v>
      </c>
      <c r="K25" s="93">
        <v>136362.33553532819</v>
      </c>
      <c r="L25" s="91">
        <f t="shared" si="5"/>
        <v>3.3335115208670523</v>
      </c>
      <c r="M25" s="91">
        <v>5.8205532554564625</v>
      </c>
      <c r="N25" s="93">
        <v>2312.2746990230194</v>
      </c>
      <c r="O25" s="91">
        <f t="shared" si="6"/>
        <v>0.94099526561224556</v>
      </c>
      <c r="P25" s="91">
        <v>5.0644278195269896</v>
      </c>
      <c r="Q25" s="92">
        <f t="shared" si="7"/>
        <v>1.6674102743937227</v>
      </c>
      <c r="R25" s="91">
        <v>1.6176450196198711</v>
      </c>
    </row>
    <row r="26" spans="1:18" x14ac:dyDescent="0.2">
      <c r="A26" s="166" t="s">
        <v>50</v>
      </c>
      <c r="B26" s="93">
        <v>805951.00529895851</v>
      </c>
      <c r="C26" s="91">
        <f t="shared" si="2"/>
        <v>8.9313549877537071</v>
      </c>
      <c r="D26" s="91">
        <v>7.9281784031218034</v>
      </c>
      <c r="E26" s="93">
        <v>805951.00529895851</v>
      </c>
      <c r="F26" s="91">
        <f t="shared" si="3"/>
        <v>11.226231957343339</v>
      </c>
      <c r="G26" s="91">
        <v>7.9281784031218034</v>
      </c>
      <c r="H26" s="93">
        <v>342390.76329399319</v>
      </c>
      <c r="I26" s="91">
        <f t="shared" si="4"/>
        <v>7.8957778091579698</v>
      </c>
      <c r="J26" s="91">
        <v>7.3702058289228223</v>
      </c>
      <c r="K26" s="93">
        <v>307284.1172855199</v>
      </c>
      <c r="L26" s="91">
        <f t="shared" si="5"/>
        <v>7.5118627231590835</v>
      </c>
      <c r="M26" s="91">
        <v>7.2362383126551659</v>
      </c>
      <c r="N26" s="93">
        <v>35106.646008471173</v>
      </c>
      <c r="O26" s="91">
        <f t="shared" si="6"/>
        <v>14.286878500834879</v>
      </c>
      <c r="P26" s="91">
        <v>8.5339451554657675</v>
      </c>
      <c r="Q26" s="92">
        <f t="shared" si="7"/>
        <v>10.253385830483667</v>
      </c>
      <c r="R26" s="91">
        <v>1.9317544779380036</v>
      </c>
    </row>
    <row r="27" spans="1:18" x14ac:dyDescent="0.2">
      <c r="A27" s="166" t="s">
        <v>51</v>
      </c>
      <c r="B27" s="93">
        <v>1062571.3006187859</v>
      </c>
      <c r="C27" s="91">
        <f t="shared" si="2"/>
        <v>11.775159312699477</v>
      </c>
      <c r="D27" s="91">
        <v>8.9599697887536518</v>
      </c>
      <c r="E27" s="93">
        <v>1062571.3006187859</v>
      </c>
      <c r="F27" s="91">
        <f t="shared" si="3"/>
        <v>14.800740756614211</v>
      </c>
      <c r="G27" s="91">
        <v>8.9599697887536518</v>
      </c>
      <c r="H27" s="93">
        <v>736913.43511353526</v>
      </c>
      <c r="I27" s="91">
        <f t="shared" si="4"/>
        <v>16.993755007473069</v>
      </c>
      <c r="J27" s="91">
        <v>8.8976170246787323</v>
      </c>
      <c r="K27" s="93">
        <v>653214.06433744635</v>
      </c>
      <c r="L27" s="91">
        <f t="shared" si="5"/>
        <v>15.968460796105481</v>
      </c>
      <c r="M27" s="91">
        <v>8.745550182924827</v>
      </c>
      <c r="N27" s="93">
        <v>83699.370776100986</v>
      </c>
      <c r="O27" s="91">
        <f t="shared" si="6"/>
        <v>34.062004686689221</v>
      </c>
      <c r="P27" s="91">
        <v>10.048880052737411</v>
      </c>
      <c r="Q27" s="92">
        <f t="shared" si="7"/>
        <v>11.358100800972034</v>
      </c>
      <c r="R27" s="91">
        <v>3.2373849817155982</v>
      </c>
    </row>
    <row r="28" spans="1:18" x14ac:dyDescent="0.2">
      <c r="A28" s="166" t="s">
        <v>52</v>
      </c>
      <c r="B28" s="93">
        <v>677083.45379497099</v>
      </c>
      <c r="C28" s="91">
        <f t="shared" si="2"/>
        <v>7.5032758100897876</v>
      </c>
      <c r="D28" s="91">
        <v>8.9956404873938851</v>
      </c>
      <c r="E28" s="93">
        <v>677083.45379497099</v>
      </c>
      <c r="F28" s="91">
        <f t="shared" si="3"/>
        <v>9.4312133824586084</v>
      </c>
      <c r="G28" s="91">
        <v>8.9956404873938851</v>
      </c>
      <c r="H28" s="93">
        <v>519877.74140319577</v>
      </c>
      <c r="I28" s="91">
        <f t="shared" si="4"/>
        <v>11.988755463364839</v>
      </c>
      <c r="J28" s="91">
        <v>9.2591640224530369</v>
      </c>
      <c r="K28" s="93">
        <v>478492.73885909026</v>
      </c>
      <c r="L28" s="91">
        <f t="shared" si="5"/>
        <v>11.697226007285314</v>
      </c>
      <c r="M28" s="91">
        <v>9.1509346499916884</v>
      </c>
      <c r="N28" s="93">
        <v>41385.002544105337</v>
      </c>
      <c r="O28" s="91">
        <f t="shared" si="6"/>
        <v>16.841896630105442</v>
      </c>
      <c r="P28" s="91">
        <v>10.468895710998178</v>
      </c>
      <c r="Q28" s="92">
        <f t="shared" si="7"/>
        <v>7.9605259560456609</v>
      </c>
      <c r="R28" s="91">
        <v>4.1601368867708581</v>
      </c>
    </row>
    <row r="29" spans="1:18" x14ac:dyDescent="0.2">
      <c r="A29" s="166" t="s">
        <v>64</v>
      </c>
      <c r="B29" s="93">
        <v>705099.8958233447</v>
      </c>
      <c r="C29" s="91">
        <f t="shared" si="2"/>
        <v>7.8137472749853609</v>
      </c>
      <c r="D29" s="91">
        <v>8.1867448138830348</v>
      </c>
      <c r="E29" s="93">
        <v>705099.8958233447</v>
      </c>
      <c r="F29" s="91">
        <f t="shared" si="3"/>
        <v>9.8214592842095705</v>
      </c>
      <c r="G29" s="91">
        <v>8.1867448138830348</v>
      </c>
      <c r="H29" s="93">
        <v>549074.81699337461</v>
      </c>
      <c r="I29" s="91">
        <f t="shared" si="4"/>
        <v>12.662061072778416</v>
      </c>
      <c r="J29" s="91">
        <v>8.4541738140418108</v>
      </c>
      <c r="K29" s="93">
        <v>517881.17598598677</v>
      </c>
      <c r="L29" s="91">
        <f t="shared" si="5"/>
        <v>12.660115124987762</v>
      </c>
      <c r="M29" s="91">
        <v>8.3148440538800088</v>
      </c>
      <c r="N29" s="93">
        <v>31193.641007391878</v>
      </c>
      <c r="O29" s="91">
        <f t="shared" si="6"/>
        <v>12.694455601475896</v>
      </c>
      <c r="P29" s="91">
        <v>10.725915861203712</v>
      </c>
      <c r="Q29" s="92">
        <f t="shared" si="7"/>
        <v>5.6811276062890856</v>
      </c>
      <c r="R29" s="91">
        <v>3.5986313323159309</v>
      </c>
    </row>
    <row r="30" spans="1:18" x14ac:dyDescent="0.2">
      <c r="A30" s="166" t="s">
        <v>65</v>
      </c>
      <c r="B30" s="93">
        <v>926593.40548879874</v>
      </c>
      <c r="C30" s="91">
        <f t="shared" si="2"/>
        <v>10.268285018966241</v>
      </c>
      <c r="D30" s="91">
        <v>7.326598489832751</v>
      </c>
      <c r="E30" s="93">
        <v>926593.40548879874</v>
      </c>
      <c r="F30" s="91">
        <f t="shared" si="3"/>
        <v>12.906680966671649</v>
      </c>
      <c r="G30" s="91">
        <v>7.326598489832751</v>
      </c>
      <c r="H30" s="93">
        <v>719013.9851435608</v>
      </c>
      <c r="I30" s="91">
        <f t="shared" si="4"/>
        <v>16.580980788597007</v>
      </c>
      <c r="J30" s="91">
        <v>7.5993989536179605</v>
      </c>
      <c r="K30" s="93">
        <v>696933.11893512169</v>
      </c>
      <c r="L30" s="91">
        <f t="shared" si="5"/>
        <v>17.037216120738428</v>
      </c>
      <c r="M30" s="91">
        <v>7.5686009543121449</v>
      </c>
      <c r="N30" s="93">
        <v>22080.866208442974</v>
      </c>
      <c r="O30" s="91">
        <f t="shared" si="6"/>
        <v>8.9859524785447675</v>
      </c>
      <c r="P30" s="91">
        <v>8.5301238006664519</v>
      </c>
      <c r="Q30" s="92">
        <f t="shared" si="7"/>
        <v>3.0709925905035398</v>
      </c>
      <c r="R30" s="91">
        <v>3.9453773390067992</v>
      </c>
    </row>
    <row r="31" spans="1:18" x14ac:dyDescent="0.2">
      <c r="A31" s="166" t="s">
        <v>66</v>
      </c>
      <c r="B31" s="93">
        <v>1120725.4360904638</v>
      </c>
      <c r="C31" s="91">
        <f t="shared" si="2"/>
        <v>12.419609439926271</v>
      </c>
      <c r="D31" s="91">
        <v>6.8347406168387508</v>
      </c>
      <c r="E31" s="93">
        <v>1120725.4360904638</v>
      </c>
      <c r="F31" s="91">
        <f t="shared" si="3"/>
        <v>15.610779840617409</v>
      </c>
      <c r="G31" s="91">
        <v>6.8347406168387508</v>
      </c>
      <c r="H31" s="93">
        <v>839157.46183689428</v>
      </c>
      <c r="I31" s="91">
        <f t="shared" si="4"/>
        <v>19.351575964892032</v>
      </c>
      <c r="J31" s="91">
        <v>7.1587413919631242</v>
      </c>
      <c r="K31" s="93">
        <v>818486.93376432906</v>
      </c>
      <c r="L31" s="91">
        <f t="shared" si="5"/>
        <v>20.008718776129108</v>
      </c>
      <c r="M31" s="91">
        <v>7.14103362015027</v>
      </c>
      <c r="N31" s="93">
        <v>20670.528072567515</v>
      </c>
      <c r="O31" s="91">
        <f t="shared" si="6"/>
        <v>8.4120061782492446</v>
      </c>
      <c r="P31" s="91">
        <v>7.8553999234364538</v>
      </c>
      <c r="Q31" s="92">
        <f t="shared" si="7"/>
        <v>2.4632478423441837</v>
      </c>
      <c r="R31" s="91">
        <v>2.5480717850357286</v>
      </c>
    </row>
    <row r="32" spans="1:18" x14ac:dyDescent="0.2">
      <c r="A32" s="166" t="s">
        <v>98</v>
      </c>
      <c r="B32" s="93">
        <v>948394.47274011921</v>
      </c>
      <c r="C32" s="91">
        <f t="shared" si="2"/>
        <v>10.509879197090267</v>
      </c>
      <c r="D32" s="91">
        <v>5.8294224995973813</v>
      </c>
      <c r="E32" s="93">
        <v>948394.47274011921</v>
      </c>
      <c r="F32" s="91">
        <f t="shared" si="3"/>
        <v>13.210351830374064</v>
      </c>
      <c r="G32" s="91">
        <v>5.8294224995973813</v>
      </c>
      <c r="H32" s="93">
        <v>454928.7872108114</v>
      </c>
      <c r="I32" s="91">
        <f t="shared" si="4"/>
        <v>10.49098576214217</v>
      </c>
      <c r="J32" s="91">
        <v>5.5293596989818168</v>
      </c>
      <c r="K32" s="93">
        <v>445958.47493771795</v>
      </c>
      <c r="L32" s="91">
        <f t="shared" si="5"/>
        <v>10.901893900519468</v>
      </c>
      <c r="M32" s="91">
        <v>5.5097180955827971</v>
      </c>
      <c r="N32" s="93">
        <v>8970.312273092879</v>
      </c>
      <c r="O32" s="91">
        <f t="shared" si="6"/>
        <v>3.6505270691282115</v>
      </c>
      <c r="P32" s="91">
        <v>6.2488977618363277</v>
      </c>
      <c r="Q32" s="92">
        <f t="shared" si="7"/>
        <v>1.971805813408789</v>
      </c>
      <c r="R32" s="91">
        <v>4.0979937802010591</v>
      </c>
    </row>
    <row r="33" spans="1:18" x14ac:dyDescent="0.2">
      <c r="A33" s="166"/>
      <c r="B33" s="105"/>
      <c r="C33" s="96"/>
      <c r="D33" s="96"/>
      <c r="E33" s="105"/>
      <c r="F33" s="96"/>
      <c r="G33" s="96"/>
      <c r="H33" s="105"/>
      <c r="I33" s="96"/>
      <c r="J33" s="96"/>
      <c r="K33" s="105"/>
      <c r="L33" s="96"/>
      <c r="M33" s="96"/>
      <c r="N33" s="105"/>
      <c r="O33" s="96"/>
      <c r="P33" s="96"/>
      <c r="Q33" s="96"/>
      <c r="R33" s="96"/>
    </row>
    <row r="34" spans="1:18" x14ac:dyDescent="0.2">
      <c r="A34" s="169" t="s">
        <v>15</v>
      </c>
      <c r="B34" s="103"/>
      <c r="C34" s="89"/>
      <c r="D34" s="89"/>
      <c r="E34" s="103"/>
      <c r="F34" s="89"/>
      <c r="G34" s="89"/>
      <c r="H34" s="103"/>
      <c r="I34" s="89"/>
      <c r="J34" s="89"/>
      <c r="K34" s="103"/>
      <c r="L34" s="89"/>
      <c r="M34" s="89"/>
      <c r="N34" s="103"/>
      <c r="O34" s="89"/>
      <c r="P34" s="89"/>
      <c r="Q34" s="89"/>
      <c r="R34" s="89"/>
    </row>
    <row r="35" spans="1:18" x14ac:dyDescent="0.2">
      <c r="A35" s="166" t="s">
        <v>71</v>
      </c>
      <c r="B35" s="93">
        <v>4381576.6877787868</v>
      </c>
      <c r="C35" s="91">
        <f>IF(ISNUMBER(B35/B$7*100),B35/B$7*100,0)</f>
        <v>48.555577879206609</v>
      </c>
      <c r="D35" s="91">
        <v>6.5486111332605583</v>
      </c>
      <c r="E35" s="93">
        <v>3421949.6828767625</v>
      </c>
      <c r="F35" s="91">
        <f>IF(ISNUMBER(E35/E$7*100),E35/E$7*100,0)</f>
        <v>47.664933269835899</v>
      </c>
      <c r="G35" s="91">
        <v>7.1749381629108919</v>
      </c>
      <c r="H35" s="93">
        <v>2609239.9848486269</v>
      </c>
      <c r="I35" s="91">
        <f>IF(ISNUMBER(H35/H$7*100),H35/H$7*100,0)</f>
        <v>60.170954884801063</v>
      </c>
      <c r="J35" s="91">
        <v>7.3028070887829708</v>
      </c>
      <c r="K35" s="93">
        <v>2490998.3382148035</v>
      </c>
      <c r="L35" s="91">
        <f>IF(ISNUMBER(K35/K$7*100),K35/K$7*100,0)</f>
        <v>60.894906399930512</v>
      </c>
      <c r="M35" s="91">
        <v>7.2125760772900849</v>
      </c>
      <c r="N35" s="93">
        <v>118241.64663388518</v>
      </c>
      <c r="O35" s="91">
        <f>IF(ISNUMBER(N35/N$7*100),N35/N$7*100,0)</f>
        <v>48.119209074810016</v>
      </c>
      <c r="P35" s="91">
        <v>9.0630078148458253</v>
      </c>
      <c r="Q35" s="92">
        <f>IF(ISNUMBER(N35/H35*100),N35/H35*100,0)</f>
        <v>4.5316508761360588</v>
      </c>
      <c r="R35" s="91">
        <v>3.0261389081328574</v>
      </c>
    </row>
    <row r="36" spans="1:18" x14ac:dyDescent="0.2">
      <c r="A36" s="166" t="s">
        <v>4</v>
      </c>
      <c r="B36" s="93">
        <v>4642261.312209418</v>
      </c>
      <c r="C36" s="91">
        <f>IF(ISNUMBER(B36/B$7*100),B36/B$7*100,0)</f>
        <v>51.444422120768884</v>
      </c>
      <c r="D36" s="91">
        <v>6.9779460253124777</v>
      </c>
      <c r="E36" s="93">
        <v>3757226.806272455</v>
      </c>
      <c r="F36" s="91">
        <f>IF(ISNUMBER(E36/E$7*100),E36/E$7*100,0)</f>
        <v>52.335066730162929</v>
      </c>
      <c r="G36" s="91">
        <v>7.5554259107917217</v>
      </c>
      <c r="H36" s="93">
        <v>1727137.9068510681</v>
      </c>
      <c r="I36" s="91">
        <f>IF(ISNUMBER(H36/H$7*100),H36/H$7*100,0)</f>
        <v>39.82904511521749</v>
      </c>
      <c r="J36" s="91">
        <v>8.5061746456079881</v>
      </c>
      <c r="K36" s="93">
        <v>1599653.0569208513</v>
      </c>
      <c r="L36" s="91">
        <f>IF(ISNUMBER(K36/K$7*100),K36/K$7*100,0)</f>
        <v>39.105093600089774</v>
      </c>
      <c r="M36" s="91">
        <v>8.3896598734113148</v>
      </c>
      <c r="N36" s="93">
        <v>127484.84993021621</v>
      </c>
      <c r="O36" s="91">
        <f>IF(ISNUMBER(N36/N$7*100),N36/N$7*100,0)</f>
        <v>51.88079092519051</v>
      </c>
      <c r="P36" s="91">
        <v>9.8803025265125299</v>
      </c>
      <c r="Q36" s="92">
        <f>IF(ISNUMBER(N36/H36*100),N36/H36*100,0)</f>
        <v>7.3812779758072491</v>
      </c>
      <c r="R36" s="91">
        <v>3.4971413346314475</v>
      </c>
    </row>
    <row r="37" spans="1:18" x14ac:dyDescent="0.2">
      <c r="A37" s="166"/>
      <c r="B37" s="105"/>
      <c r="C37" s="91"/>
      <c r="D37" s="91"/>
      <c r="E37" s="105"/>
      <c r="F37" s="91"/>
      <c r="G37" s="91"/>
      <c r="H37" s="105"/>
      <c r="I37" s="91"/>
      <c r="J37" s="91"/>
      <c r="K37" s="105"/>
      <c r="L37" s="91"/>
      <c r="M37" s="91"/>
      <c r="N37" s="105"/>
      <c r="O37" s="91"/>
      <c r="P37" s="91"/>
      <c r="Q37" s="91"/>
      <c r="R37" s="91"/>
    </row>
    <row r="38" spans="1:18" x14ac:dyDescent="0.2">
      <c r="A38" s="169" t="s">
        <v>16</v>
      </c>
      <c r="B38" s="103"/>
      <c r="C38" s="89"/>
      <c r="D38" s="89"/>
      <c r="E38" s="103"/>
      <c r="F38" s="89"/>
      <c r="G38" s="89"/>
      <c r="H38" s="103"/>
      <c r="I38" s="89"/>
      <c r="J38" s="89"/>
      <c r="K38" s="103"/>
      <c r="L38" s="89"/>
      <c r="M38" s="89"/>
      <c r="N38" s="103"/>
      <c r="O38" s="89"/>
      <c r="P38" s="89"/>
      <c r="Q38" s="89"/>
      <c r="R38" s="89"/>
    </row>
    <row r="39" spans="1:18" x14ac:dyDescent="0.2">
      <c r="A39" s="166" t="s">
        <v>45</v>
      </c>
      <c r="B39" s="93">
        <v>1310750.0054907561</v>
      </c>
      <c r="C39" s="93">
        <f>IF(ISNUMBER(B39/B$7*100),B39/B$7*100,0)</f>
        <v>14.525415964827252</v>
      </c>
      <c r="D39" s="93">
        <v>5.3244068959719169</v>
      </c>
      <c r="E39" s="93">
        <v>1301134.9019126769</v>
      </c>
      <c r="F39" s="93">
        <f>IF(ISNUMBER(E39/E$7*100),E39/E$7*100,0)</f>
        <v>18.123734719145414</v>
      </c>
      <c r="G39" s="93">
        <v>5.353597139278369</v>
      </c>
      <c r="H39" s="93">
        <v>1300827.0469377707</v>
      </c>
      <c r="I39" s="91">
        <f>IF(ISNUMBER(H39/H$7*100),H39/H$7*100,0)</f>
        <v>29.998009385389089</v>
      </c>
      <c r="J39" s="91">
        <v>5.3534116273922541</v>
      </c>
      <c r="K39" s="93">
        <v>1300827.0469377707</v>
      </c>
      <c r="L39" s="91">
        <f>IF(ISNUMBER(K39/K$7*100),K39/K$7*100,0)</f>
        <v>31.799997635704091</v>
      </c>
      <c r="M39" s="91">
        <v>5.3534116273922541</v>
      </c>
      <c r="N39" s="93">
        <v>0</v>
      </c>
      <c r="O39" s="91">
        <f>IF(ISNUMBER(N39/N$7*100),N39/N$7*100,0)</f>
        <v>0</v>
      </c>
      <c r="P39" s="91">
        <v>0</v>
      </c>
      <c r="Q39" s="92">
        <f t="shared" ref="Q39:Q43" si="8">IF(ISNUMBER(N39/H39*100),N39/H39*100,0)</f>
        <v>0</v>
      </c>
      <c r="R39" s="91">
        <v>0</v>
      </c>
    </row>
    <row r="40" spans="1:18" x14ac:dyDescent="0.2">
      <c r="A40" s="166" t="s">
        <v>46</v>
      </c>
      <c r="B40" s="93">
        <v>555761.44962294109</v>
      </c>
      <c r="C40" s="93">
        <f>IF(ISNUMBER(B40/B$7*100),B40/B$7*100,0)</f>
        <v>6.1588145711783753</v>
      </c>
      <c r="D40" s="93">
        <v>7.9166938796839492</v>
      </c>
      <c r="E40" s="93">
        <v>550321.12794979312</v>
      </c>
      <c r="F40" s="93">
        <f>IF(ISNUMBER(E40/E$7*100),E40/E$7*100,0)</f>
        <v>7.6655188625263007</v>
      </c>
      <c r="G40" s="93">
        <v>7.9689933780947015</v>
      </c>
      <c r="H40" s="93">
        <v>549797.23105480522</v>
      </c>
      <c r="I40" s="91">
        <f>IF(ISNUMBER(H40/H$7*100),H40/H$7*100,0)</f>
        <v>12.67872046177709</v>
      </c>
      <c r="J40" s="91">
        <v>7.9679464518312528</v>
      </c>
      <c r="K40" s="93">
        <v>549797.23105480522</v>
      </c>
      <c r="L40" s="91">
        <f>IF(ISNUMBER(K40/K$7*100),K40/K$7*100,0)</f>
        <v>13.440334507817045</v>
      </c>
      <c r="M40" s="91">
        <v>7.9679464518312528</v>
      </c>
      <c r="N40" s="93">
        <v>0</v>
      </c>
      <c r="O40" s="91">
        <f>IF(ISNUMBER(N40/N$7*100),N40/N$7*100,0)</f>
        <v>0</v>
      </c>
      <c r="P40" s="91">
        <v>0</v>
      </c>
      <c r="Q40" s="92">
        <f t="shared" si="8"/>
        <v>0</v>
      </c>
      <c r="R40" s="91">
        <v>0</v>
      </c>
    </row>
    <row r="41" spans="1:18" x14ac:dyDescent="0.2">
      <c r="A41" s="166" t="s">
        <v>67</v>
      </c>
      <c r="B41" s="207">
        <v>2251284.094809921</v>
      </c>
      <c r="C41" s="208">
        <f>IF(ISNUMBER(B41/B$7*100),B41/B$7*100,0)</f>
        <v>24.948188285431453</v>
      </c>
      <c r="D41" s="208">
        <v>8.7494689624234407</v>
      </c>
      <c r="E41" s="207">
        <v>2238786.0165677434</v>
      </c>
      <c r="F41" s="208">
        <f>IF(ISNUMBER(E41/E$7*100),E41/E$7*100,0)</f>
        <v>31.184440443154909</v>
      </c>
      <c r="G41" s="208">
        <v>8.7887250645327626</v>
      </c>
      <c r="H41" s="93">
        <v>2238786.0165677434</v>
      </c>
      <c r="I41" s="91">
        <f>IF(ISNUMBER(H41/H$7*100),H41/H$7*100,0)</f>
        <v>51.628019339676136</v>
      </c>
      <c r="J41" s="91">
        <v>8.7887250645327626</v>
      </c>
      <c r="K41" s="93">
        <v>2238786.0165677434</v>
      </c>
      <c r="L41" s="91">
        <f>IF(ISNUMBER(K41/K$7*100),K41/K$7*100,0)</f>
        <v>54.729327931253714</v>
      </c>
      <c r="M41" s="91">
        <v>8.7887250645327626</v>
      </c>
      <c r="N41" s="93">
        <v>0</v>
      </c>
      <c r="O41" s="91">
        <f>IF(ISNUMBER(N41/N$7*100),N41/N$7*100,0)</f>
        <v>0</v>
      </c>
      <c r="P41" s="91">
        <v>0</v>
      </c>
      <c r="Q41" s="92">
        <f t="shared" si="8"/>
        <v>0</v>
      </c>
      <c r="R41" s="91">
        <v>0</v>
      </c>
    </row>
    <row r="42" spans="1:18" x14ac:dyDescent="0.2">
      <c r="A42" s="166" t="s">
        <v>63</v>
      </c>
      <c r="B42" s="207">
        <v>1241.1005751735468</v>
      </c>
      <c r="C42" s="208">
        <f>IF(ISNUMBER(B42/B$7*100),B42/B$7*100,0)</f>
        <v>1.3753577747903551E-2</v>
      </c>
      <c r="D42" s="208">
        <v>14.654290040354914</v>
      </c>
      <c r="E42" s="207">
        <v>1241.1005751735468</v>
      </c>
      <c r="F42" s="208">
        <f>IF(ISNUMBER(E42/E$7*100),E42/E$7*100,0)</f>
        <v>1.7287506123430201E-2</v>
      </c>
      <c r="G42" s="208">
        <v>14.654290040354914</v>
      </c>
      <c r="H42" s="93">
        <v>1241.1005751735468</v>
      </c>
      <c r="I42" s="91">
        <f>IF(ISNUMBER(H42/H$7*100),H42/H$7*100,0)</f>
        <v>2.8620673893513297E-2</v>
      </c>
      <c r="J42" s="91">
        <v>14.654290040354914</v>
      </c>
      <c r="K42" s="93">
        <v>1241.1005751735468</v>
      </c>
      <c r="L42" s="91">
        <f>IF(ISNUMBER(K42/K$7*100),K42/K$7*100,0)</f>
        <v>3.0339925241482008E-2</v>
      </c>
      <c r="M42" s="91">
        <v>14.654290040354914</v>
      </c>
      <c r="N42" s="93">
        <v>0</v>
      </c>
      <c r="O42" s="91">
        <f>IF(ISNUMBER(N42/N$7*100),N42/N$7*100,0)</f>
        <v>0</v>
      </c>
      <c r="P42" s="91">
        <v>0</v>
      </c>
      <c r="Q42" s="92">
        <f t="shared" si="8"/>
        <v>0</v>
      </c>
      <c r="R42" s="91">
        <v>0</v>
      </c>
    </row>
    <row r="43" spans="1:18" x14ac:dyDescent="0.2">
      <c r="A43" s="166" t="s">
        <v>99</v>
      </c>
      <c r="B43" s="207">
        <v>101302.68207203345</v>
      </c>
      <c r="C43" s="208">
        <f>IF(ISNUMBER(B43/B$7*100),B43/B$7*100,0)</f>
        <v>1.1226119315544121</v>
      </c>
      <c r="D43" s="208">
        <v>9.182348877754265</v>
      </c>
      <c r="E43" s="207">
        <v>100686.97212222122</v>
      </c>
      <c r="F43" s="208">
        <f>IF(ISNUMBER(E43/E$7*100),E43/E$7*100,0)</f>
        <v>1.4024863753440355</v>
      </c>
      <c r="G43" s="208">
        <v>9.2118407639748892</v>
      </c>
      <c r="H43" s="93">
        <v>54128.359133219252</v>
      </c>
      <c r="I43" s="91">
        <f>IF(ISNUMBER(H43/H$7*100),H43/H$7*100,0)</f>
        <v>1.2482389792835384</v>
      </c>
      <c r="J43" s="91">
        <v>10.656365031525247</v>
      </c>
      <c r="K43" s="93">
        <v>0</v>
      </c>
      <c r="L43" s="91">
        <f>IF(ISNUMBER(K43/K$7*100),K43/K$7*100,0)</f>
        <v>0</v>
      </c>
      <c r="M43" s="91">
        <v>0</v>
      </c>
      <c r="N43" s="93">
        <v>54128.359133219252</v>
      </c>
      <c r="O43" s="91">
        <f>IF(ISNUMBER(N43/N$7*100),N43/N$7*100,0)</f>
        <v>22.027888685215252</v>
      </c>
      <c r="P43" s="91">
        <v>10.656365031525247</v>
      </c>
      <c r="Q43" s="92">
        <f t="shared" si="8"/>
        <v>100</v>
      </c>
      <c r="R43" s="91">
        <v>3.9323256554661268</v>
      </c>
    </row>
    <row r="44" spans="1:18" x14ac:dyDescent="0.2">
      <c r="A44" s="162"/>
      <c r="B44" s="165"/>
      <c r="C44" s="164"/>
      <c r="D44" s="163"/>
      <c r="E44" s="165"/>
      <c r="F44" s="164"/>
      <c r="G44" s="163"/>
      <c r="H44" s="165"/>
      <c r="I44" s="164"/>
      <c r="J44" s="163"/>
      <c r="K44" s="165"/>
      <c r="L44" s="164"/>
      <c r="M44" s="163"/>
      <c r="N44" s="165"/>
      <c r="O44" s="164"/>
      <c r="P44" s="163"/>
      <c r="Q44" s="150"/>
      <c r="R44" s="150"/>
    </row>
    <row r="45" spans="1:18" x14ac:dyDescent="0.2">
      <c r="A45" s="2" t="str">
        <f>'C01'!A46</f>
        <v>Fuente: Instituto Nacional de Estadística (INE). Encuesta Permanente de Hogares de Propósitos Múltiples, LXI 2018.</v>
      </c>
      <c r="F45" s="21"/>
      <c r="I45" s="21"/>
      <c r="L45" s="21"/>
    </row>
    <row r="46" spans="1:18" x14ac:dyDescent="0.2">
      <c r="A46" s="198" t="s">
        <v>123</v>
      </c>
      <c r="B46" s="5"/>
      <c r="F46" s="21"/>
      <c r="I46" s="21"/>
      <c r="L46" s="21"/>
    </row>
    <row r="47" spans="1:18" x14ac:dyDescent="0.2">
      <c r="A47" s="2" t="s">
        <v>78</v>
      </c>
      <c r="B47" s="5"/>
      <c r="F47" s="21"/>
      <c r="I47" s="21"/>
      <c r="L47" s="21"/>
    </row>
    <row r="48" spans="1:18" x14ac:dyDescent="0.2">
      <c r="A48" s="2" t="s">
        <v>79</v>
      </c>
      <c r="B48" s="5"/>
      <c r="F48" s="21"/>
      <c r="I48" s="21"/>
      <c r="L48" s="21"/>
    </row>
    <row r="49" spans="1:12" x14ac:dyDescent="0.2">
      <c r="A49" s="2" t="s">
        <v>80</v>
      </c>
      <c r="F49" s="21"/>
      <c r="I49" s="21"/>
      <c r="L49" s="21"/>
    </row>
    <row r="50" spans="1:12" x14ac:dyDescent="0.2">
      <c r="A50" s="2" t="s">
        <v>92</v>
      </c>
      <c r="F50" s="21"/>
      <c r="I50" s="21"/>
      <c r="L50" s="21"/>
    </row>
    <row r="51" spans="1:12" x14ac:dyDescent="0.2">
      <c r="A51" s="2" t="s">
        <v>93</v>
      </c>
      <c r="F51" s="21"/>
      <c r="I51" s="21"/>
      <c r="L51" s="21"/>
    </row>
    <row r="52" spans="1:12" x14ac:dyDescent="0.2">
      <c r="E52" s="9"/>
      <c r="F52" s="21"/>
      <c r="G52" s="3"/>
      <c r="I52" s="21"/>
      <c r="L52" s="21"/>
    </row>
    <row r="53" spans="1:12" x14ac:dyDescent="0.2">
      <c r="F53" s="21"/>
      <c r="I53" s="21"/>
      <c r="L53" s="21"/>
    </row>
    <row r="54" spans="1:12" x14ac:dyDescent="0.2">
      <c r="B54" s="9"/>
      <c r="F54" s="21"/>
      <c r="I54" s="21"/>
      <c r="L54" s="21"/>
    </row>
    <row r="56" spans="1:12" x14ac:dyDescent="0.2">
      <c r="B56" s="9"/>
    </row>
    <row r="57" spans="1:12" x14ac:dyDescent="0.2">
      <c r="B57" s="9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J67"/>
  <sheetViews>
    <sheetView view="pageBreakPreview" zoomScale="70" zoomScaleNormal="100" zoomScaleSheetLayoutView="70" workbookViewId="0">
      <selection activeCell="H32" sqref="H32"/>
    </sheetView>
  </sheetViews>
  <sheetFormatPr baseColWidth="10" defaultColWidth="12" defaultRowHeight="11.25" x14ac:dyDescent="0.2"/>
  <cols>
    <col min="1" max="1" width="49" style="214" customWidth="1"/>
    <col min="2" max="2" width="13" style="23" customWidth="1"/>
    <col min="3" max="3" width="13" style="44" bestFit="1" customWidth="1"/>
    <col min="4" max="4" width="10.5" style="23" bestFit="1" customWidth="1"/>
    <col min="5" max="5" width="13" style="23" customWidth="1"/>
    <col min="6" max="6" width="8.83203125" style="44" customWidth="1"/>
    <col min="7" max="7" width="6.1640625" style="23" customWidth="1"/>
    <col min="8" max="8" width="10.6640625" style="23" customWidth="1"/>
    <col min="9" max="9" width="8.5" style="44" customWidth="1"/>
    <col min="10" max="10" width="5.6640625" style="23" customWidth="1"/>
    <col min="11" max="11" width="10.5" style="23" bestFit="1" customWidth="1"/>
    <col min="12" max="12" width="6.5" style="23" customWidth="1"/>
    <col min="13" max="16384" width="12" style="214"/>
  </cols>
  <sheetData>
    <row r="1" spans="1:18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8" x14ac:dyDescent="0.2">
      <c r="A2" s="232" t="s">
        <v>77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18" ht="13.5" customHeight="1" x14ac:dyDescent="0.35">
      <c r="A3" s="224" t="s">
        <v>38</v>
      </c>
      <c r="B3" s="233" t="s">
        <v>39</v>
      </c>
      <c r="C3" s="233"/>
      <c r="D3" s="233"/>
      <c r="E3" s="233"/>
      <c r="F3" s="233"/>
      <c r="G3" s="233"/>
      <c r="H3" s="233"/>
      <c r="I3" s="233"/>
      <c r="J3" s="233"/>
      <c r="K3" s="234" t="s">
        <v>27</v>
      </c>
      <c r="L3" s="234" t="s">
        <v>28</v>
      </c>
    </row>
    <row r="4" spans="1:18" ht="15.75" customHeight="1" x14ac:dyDescent="0.35">
      <c r="A4" s="225"/>
      <c r="B4" s="237" t="s">
        <v>0</v>
      </c>
      <c r="C4" s="237"/>
      <c r="D4" s="237"/>
      <c r="E4" s="237" t="s">
        <v>29</v>
      </c>
      <c r="F4" s="237"/>
      <c r="G4" s="237"/>
      <c r="H4" s="237" t="s">
        <v>30</v>
      </c>
      <c r="I4" s="237"/>
      <c r="J4" s="237"/>
      <c r="K4" s="235"/>
      <c r="L4" s="235"/>
    </row>
    <row r="5" spans="1:18" x14ac:dyDescent="0.2">
      <c r="A5" s="226"/>
      <c r="B5" s="161" t="s">
        <v>6</v>
      </c>
      <c r="C5" s="160" t="s">
        <v>91</v>
      </c>
      <c r="D5" s="161" t="s">
        <v>31</v>
      </c>
      <c r="E5" s="161" t="s">
        <v>6</v>
      </c>
      <c r="F5" s="160" t="s">
        <v>91</v>
      </c>
      <c r="G5" s="161" t="s">
        <v>31</v>
      </c>
      <c r="H5" s="161" t="s">
        <v>6</v>
      </c>
      <c r="I5" s="160" t="s">
        <v>91</v>
      </c>
      <c r="J5" s="161" t="s">
        <v>31</v>
      </c>
      <c r="K5" s="236"/>
      <c r="L5" s="236"/>
    </row>
    <row r="6" spans="1:18" x14ac:dyDescent="0.2">
      <c r="A6" s="20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8" ht="12" customHeight="1" x14ac:dyDescent="0.2">
      <c r="A7" s="68" t="s">
        <v>76</v>
      </c>
      <c r="B7" s="22">
        <f>SUM(B10:B33)</f>
        <v>4144779.7542687203</v>
      </c>
      <c r="C7" s="22">
        <f>'C02'!I7</f>
        <v>100.00000000001947</v>
      </c>
      <c r="D7" s="67">
        <f>'C02'!J7</f>
        <v>7.7901755111966056</v>
      </c>
      <c r="E7" s="22">
        <f>SUM(E10:E33)</f>
        <v>4090651.3951355009</v>
      </c>
      <c r="F7" s="22">
        <f>'C02'!L7</f>
        <v>100.00000000001965</v>
      </c>
      <c r="G7" s="67">
        <f>'C02'!M7</f>
        <v>7.6804209874395113</v>
      </c>
      <c r="H7" s="22">
        <f>SUM(H10:H33)</f>
        <v>54128.359133219252</v>
      </c>
      <c r="I7" s="22">
        <f>'C02'!O7</f>
        <v>100.00000000000081</v>
      </c>
      <c r="J7" s="67">
        <f>'C02'!P7</f>
        <v>9.4894604915591358</v>
      </c>
      <c r="K7" s="67">
        <f>'C02'!Q7</f>
        <v>5.6666301392803726</v>
      </c>
      <c r="L7" s="67">
        <f>'C02'!R7</f>
        <v>3.2704986922771626</v>
      </c>
      <c r="M7" s="22"/>
    </row>
    <row r="8" spans="1:18" ht="12" customHeight="1" x14ac:dyDescent="0.2">
      <c r="B8" s="8"/>
      <c r="C8" s="101"/>
      <c r="D8" s="101"/>
      <c r="E8" s="8"/>
      <c r="F8" s="101"/>
      <c r="G8" s="101"/>
      <c r="H8" s="8"/>
      <c r="I8" s="101"/>
      <c r="J8" s="101"/>
      <c r="K8" s="101"/>
      <c r="L8" s="101"/>
      <c r="M8" s="23"/>
    </row>
    <row r="9" spans="1:18" x14ac:dyDescent="0.2">
      <c r="A9" s="65" t="s">
        <v>130</v>
      </c>
      <c r="B9" s="22"/>
      <c r="C9" s="67"/>
      <c r="D9" s="67"/>
      <c r="E9" s="22"/>
      <c r="F9" s="67"/>
      <c r="G9" s="67"/>
      <c r="H9" s="22"/>
      <c r="I9" s="67"/>
      <c r="J9" s="67"/>
      <c r="K9" s="89"/>
      <c r="L9" s="67"/>
      <c r="M9" s="9"/>
    </row>
    <row r="10" spans="1:18" x14ac:dyDescent="0.2">
      <c r="A10" s="107" t="s">
        <v>132</v>
      </c>
      <c r="B10" s="69">
        <v>1294551.0187708274</v>
      </c>
      <c r="C10" s="33">
        <f>IF(ISNUMBER(B10/B$7*100),B10/B$7*100,0)</f>
        <v>31.233288510386242</v>
      </c>
      <c r="D10" s="33">
        <v>5.3510344869567632</v>
      </c>
      <c r="E10" s="69">
        <v>1294551.0187708274</v>
      </c>
      <c r="F10" s="33">
        <f>IF(ISNUMBER(E10/E$7*100),E10/E$7*100,0)</f>
        <v>31.646573949329309</v>
      </c>
      <c r="G10" s="33">
        <v>5.3510344869567632</v>
      </c>
      <c r="H10" s="69">
        <v>0</v>
      </c>
      <c r="I10" s="33">
        <f>IF(ISNUMBER(H10/H$7*100),H10/H$7*100,0)</f>
        <v>0</v>
      </c>
      <c r="J10" s="33">
        <v>0</v>
      </c>
      <c r="K10" s="33">
        <f t="shared" ref="K10:K36" si="0">IF(ISNUMBER(H10/B10*100),H10/B10*100,0)</f>
        <v>0</v>
      </c>
      <c r="L10" s="33">
        <v>0</v>
      </c>
      <c r="M10" s="9"/>
    </row>
    <row r="11" spans="1:18" x14ac:dyDescent="0.2">
      <c r="A11" s="107" t="s">
        <v>133</v>
      </c>
      <c r="B11" s="69">
        <v>6276.0281669423684</v>
      </c>
      <c r="C11" s="33">
        <f t="shared" ref="C11:C20" si="1">IF(ISNUMBER(B11/B$7*100),B11/B$7*100,0)</f>
        <v>0.15142006425018531</v>
      </c>
      <c r="D11" s="33">
        <v>5.8935965427708261</v>
      </c>
      <c r="E11" s="69">
        <v>6276.0281669423684</v>
      </c>
      <c r="F11" s="33">
        <f t="shared" ref="F11:F20" si="2">IF(ISNUMBER(E11/E$7*100),E11/E$7*100,0)</f>
        <v>0.15342368636950249</v>
      </c>
      <c r="G11" s="33">
        <v>5.8935965427708261</v>
      </c>
      <c r="H11" s="69">
        <v>0</v>
      </c>
      <c r="I11" s="33">
        <f t="shared" ref="I11:I20" si="3">IF(ISNUMBER(H11/H$7*100),H11/H$7*100,0)</f>
        <v>0</v>
      </c>
      <c r="J11" s="33">
        <v>0</v>
      </c>
      <c r="K11" s="33">
        <f t="shared" si="0"/>
        <v>0</v>
      </c>
      <c r="L11" s="33">
        <v>0</v>
      </c>
      <c r="M11" s="9"/>
    </row>
    <row r="12" spans="1:18" x14ac:dyDescent="0.2">
      <c r="A12" s="107" t="s">
        <v>72</v>
      </c>
      <c r="B12" s="69">
        <v>549797.23105480522</v>
      </c>
      <c r="C12" s="33">
        <f t="shared" si="1"/>
        <v>13.264811730673204</v>
      </c>
      <c r="D12" s="33">
        <v>7.9679464518312528</v>
      </c>
      <c r="E12" s="69">
        <v>549797.23105480522</v>
      </c>
      <c r="F12" s="33">
        <f t="shared" si="2"/>
        <v>13.440334507814821</v>
      </c>
      <c r="G12" s="33">
        <v>7.9679464518312528</v>
      </c>
      <c r="H12" s="69">
        <v>0</v>
      </c>
      <c r="I12" s="33">
        <f t="shared" si="3"/>
        <v>0</v>
      </c>
      <c r="J12" s="33">
        <v>0</v>
      </c>
      <c r="K12" s="33">
        <f t="shared" si="0"/>
        <v>0</v>
      </c>
      <c r="L12" s="33">
        <v>0</v>
      </c>
      <c r="M12" s="9"/>
    </row>
    <row r="13" spans="1:18" x14ac:dyDescent="0.2">
      <c r="A13" s="107" t="s">
        <v>134</v>
      </c>
      <c r="B13" s="69">
        <v>4566.9373497239631</v>
      </c>
      <c r="C13" s="33">
        <f t="shared" si="1"/>
        <v>0.11018528415220283</v>
      </c>
      <c r="D13" s="33">
        <v>9.7605503972468171</v>
      </c>
      <c r="E13" s="69">
        <v>4566.9373497239631</v>
      </c>
      <c r="F13" s="33">
        <f t="shared" si="2"/>
        <v>0.11164327899353264</v>
      </c>
      <c r="G13" s="33">
        <v>9.7605503972468171</v>
      </c>
      <c r="H13" s="69">
        <v>0</v>
      </c>
      <c r="I13" s="33">
        <f t="shared" si="3"/>
        <v>0</v>
      </c>
      <c r="J13" s="33">
        <v>0</v>
      </c>
      <c r="K13" s="33">
        <f t="shared" si="0"/>
        <v>0</v>
      </c>
      <c r="L13" s="33">
        <v>0</v>
      </c>
      <c r="M13" s="9"/>
    </row>
    <row r="14" spans="1:18" x14ac:dyDescent="0.2">
      <c r="A14" s="107" t="s">
        <v>135</v>
      </c>
      <c r="B14" s="69">
        <v>18695.772651437052</v>
      </c>
      <c r="C14" s="33">
        <f t="shared" si="1"/>
        <v>0.45106793991121541</v>
      </c>
      <c r="D14" s="33">
        <v>6.8016640775394306</v>
      </c>
      <c r="E14" s="69">
        <v>18695.772651437052</v>
      </c>
      <c r="F14" s="33">
        <f t="shared" si="2"/>
        <v>0.45703656570857132</v>
      </c>
      <c r="G14" s="33">
        <v>6.8016640775394306</v>
      </c>
      <c r="H14" s="69">
        <v>0</v>
      </c>
      <c r="I14" s="33">
        <f t="shared" si="3"/>
        <v>0</v>
      </c>
      <c r="J14" s="33">
        <v>0</v>
      </c>
      <c r="K14" s="33">
        <f t="shared" si="0"/>
        <v>0</v>
      </c>
      <c r="L14" s="33">
        <v>0</v>
      </c>
      <c r="M14" s="9"/>
    </row>
    <row r="15" spans="1:18" x14ac:dyDescent="0.2">
      <c r="A15" s="107" t="s">
        <v>136</v>
      </c>
      <c r="B15" s="69">
        <v>229957.19498239041</v>
      </c>
      <c r="C15" s="33">
        <f t="shared" si="1"/>
        <v>5.5481161512998822</v>
      </c>
      <c r="D15" s="33">
        <v>6.9397813169773412</v>
      </c>
      <c r="E15" s="69">
        <v>229957.19498239041</v>
      </c>
      <c r="F15" s="33">
        <f t="shared" si="2"/>
        <v>5.6215299904521245</v>
      </c>
      <c r="G15" s="33">
        <v>6.9397813169773412</v>
      </c>
      <c r="H15" s="69">
        <v>0</v>
      </c>
      <c r="I15" s="33">
        <f t="shared" si="3"/>
        <v>0</v>
      </c>
      <c r="J15" s="33">
        <v>0</v>
      </c>
      <c r="K15" s="33">
        <f t="shared" si="0"/>
        <v>0</v>
      </c>
      <c r="L15" s="33">
        <v>0</v>
      </c>
      <c r="M15" s="9"/>
    </row>
    <row r="16" spans="1:18" x14ac:dyDescent="0.2">
      <c r="A16" s="107" t="s">
        <v>137</v>
      </c>
      <c r="B16" s="69">
        <v>749556.49371112825</v>
      </c>
      <c r="C16" s="33">
        <f t="shared" si="1"/>
        <v>18.084350391336425</v>
      </c>
      <c r="D16" s="33">
        <v>8.0794471955685072</v>
      </c>
      <c r="E16" s="69">
        <v>749556.49371112825</v>
      </c>
      <c r="F16" s="33">
        <f t="shared" si="2"/>
        <v>18.323646317124012</v>
      </c>
      <c r="G16" s="33">
        <v>8.0794471955685072</v>
      </c>
      <c r="H16" s="69">
        <v>0</v>
      </c>
      <c r="I16" s="33">
        <f t="shared" si="3"/>
        <v>0</v>
      </c>
      <c r="J16" s="33">
        <v>0</v>
      </c>
      <c r="K16" s="33">
        <f t="shared" si="0"/>
        <v>0</v>
      </c>
      <c r="L16" s="33">
        <v>0</v>
      </c>
      <c r="M16" s="9"/>
    </row>
    <row r="17" spans="1:12" x14ac:dyDescent="0.2">
      <c r="A17" s="107" t="s">
        <v>138</v>
      </c>
      <c r="B17" s="69">
        <v>126517.73797277703</v>
      </c>
      <c r="C17" s="33">
        <f t="shared" si="1"/>
        <v>3.0524598524801241</v>
      </c>
      <c r="D17" s="33">
        <v>7.4293043752379333</v>
      </c>
      <c r="E17" s="69">
        <v>126517.73797277703</v>
      </c>
      <c r="F17" s="33">
        <f t="shared" si="2"/>
        <v>3.0928506428885316</v>
      </c>
      <c r="G17" s="33">
        <v>7.4293043752379333</v>
      </c>
      <c r="H17" s="69">
        <v>0</v>
      </c>
      <c r="I17" s="33">
        <f t="shared" si="3"/>
        <v>0</v>
      </c>
      <c r="J17" s="33">
        <v>0</v>
      </c>
      <c r="K17" s="33">
        <f t="shared" si="0"/>
        <v>0</v>
      </c>
      <c r="L17" s="33">
        <v>0</v>
      </c>
    </row>
    <row r="18" spans="1:12" x14ac:dyDescent="0.2">
      <c r="A18" s="107" t="s">
        <v>139</v>
      </c>
      <c r="B18" s="69">
        <v>210605.46162359574</v>
      </c>
      <c r="C18" s="33">
        <f t="shared" si="1"/>
        <v>5.081222021669368</v>
      </c>
      <c r="D18" s="33">
        <v>8.0508795219880156</v>
      </c>
      <c r="E18" s="69">
        <v>210605.46162359574</v>
      </c>
      <c r="F18" s="33">
        <f t="shared" si="2"/>
        <v>5.1484578195551549</v>
      </c>
      <c r="G18" s="33">
        <v>8.0508795219880156</v>
      </c>
      <c r="H18" s="69">
        <v>0</v>
      </c>
      <c r="I18" s="33">
        <f t="shared" si="3"/>
        <v>0</v>
      </c>
      <c r="J18" s="33">
        <v>0</v>
      </c>
      <c r="K18" s="33">
        <f t="shared" si="0"/>
        <v>0</v>
      </c>
      <c r="L18" s="33">
        <v>0</v>
      </c>
    </row>
    <row r="19" spans="1:12" x14ac:dyDescent="0.2">
      <c r="A19" s="107" t="s">
        <v>140</v>
      </c>
      <c r="B19" s="69">
        <v>32714.935492534703</v>
      </c>
      <c r="C19" s="33">
        <f t="shared" si="1"/>
        <v>0.78930455734931393</v>
      </c>
      <c r="D19" s="33">
        <v>12.120009474753195</v>
      </c>
      <c r="E19" s="69">
        <v>32714.935492534703</v>
      </c>
      <c r="F19" s="33">
        <f t="shared" si="2"/>
        <v>0.79974880116742475</v>
      </c>
      <c r="G19" s="33">
        <v>12.120009474753195</v>
      </c>
      <c r="H19" s="69">
        <v>0</v>
      </c>
      <c r="I19" s="33">
        <f t="shared" si="3"/>
        <v>0</v>
      </c>
      <c r="J19" s="33">
        <v>0</v>
      </c>
      <c r="K19" s="33">
        <f t="shared" si="0"/>
        <v>0</v>
      </c>
      <c r="L19" s="33">
        <v>0</v>
      </c>
    </row>
    <row r="20" spans="1:12" x14ac:dyDescent="0.2">
      <c r="A20" s="107" t="s">
        <v>141</v>
      </c>
      <c r="B20" s="69">
        <v>44301.592589551481</v>
      </c>
      <c r="C20" s="33">
        <f t="shared" si="1"/>
        <v>1.0688527549364992</v>
      </c>
      <c r="D20" s="33">
        <v>12.965002889191739</v>
      </c>
      <c r="E20" s="69">
        <v>44301.592589551481</v>
      </c>
      <c r="F20" s="33">
        <f t="shared" si="2"/>
        <v>1.0829960392673355</v>
      </c>
      <c r="G20" s="33">
        <v>12.965002889191739</v>
      </c>
      <c r="H20" s="69">
        <v>0</v>
      </c>
      <c r="I20" s="33">
        <f t="shared" si="3"/>
        <v>0</v>
      </c>
      <c r="J20" s="33">
        <v>0</v>
      </c>
      <c r="K20" s="33">
        <f t="shared" si="0"/>
        <v>0</v>
      </c>
      <c r="L20" s="33">
        <v>0</v>
      </c>
    </row>
    <row r="21" spans="1:12" x14ac:dyDescent="0.2">
      <c r="A21" s="107" t="s">
        <v>142</v>
      </c>
      <c r="B21" s="69">
        <v>5724.7299409327325</v>
      </c>
      <c r="C21" s="33">
        <f t="shared" ref="C21:C31" si="4">IF(ISNUMBER(B21/B$7*100),B21/B$7*100,0)</f>
        <v>0.13811903841300174</v>
      </c>
      <c r="D21" s="33">
        <v>11.741484721956667</v>
      </c>
      <c r="E21" s="69">
        <v>5724.7299409327325</v>
      </c>
      <c r="F21" s="33">
        <f t="shared" ref="F21:F31" si="5">IF(ISNUMBER(E21/E$7*100),E21/E$7*100,0)</f>
        <v>0.13994665856250757</v>
      </c>
      <c r="G21" s="33">
        <v>11.741484721956667</v>
      </c>
      <c r="H21" s="69">
        <v>0</v>
      </c>
      <c r="I21" s="33">
        <f t="shared" ref="I21:I31" si="6">IF(ISNUMBER(H21/H$7*100),H21/H$7*100,0)</f>
        <v>0</v>
      </c>
      <c r="J21" s="33">
        <v>0</v>
      </c>
      <c r="K21" s="33">
        <f t="shared" ref="K21:K31" si="7">IF(ISNUMBER(H21/B21*100),H21/B21*100,0)</f>
        <v>0</v>
      </c>
      <c r="L21" s="33">
        <v>0</v>
      </c>
    </row>
    <row r="22" spans="1:12" x14ac:dyDescent="0.2">
      <c r="A22" s="107" t="s">
        <v>143</v>
      </c>
      <c r="B22" s="69">
        <v>35885.154326700227</v>
      </c>
      <c r="C22" s="33">
        <f t="shared" si="4"/>
        <v>0.86579158493866915</v>
      </c>
      <c r="D22" s="33">
        <v>14.568568212267463</v>
      </c>
      <c r="E22" s="69">
        <v>35885.154326700227</v>
      </c>
      <c r="F22" s="33">
        <f t="shared" si="5"/>
        <v>0.8772479211837495</v>
      </c>
      <c r="G22" s="33">
        <v>14.568568212267463</v>
      </c>
      <c r="H22" s="69">
        <v>0</v>
      </c>
      <c r="I22" s="33">
        <f t="shared" si="6"/>
        <v>0</v>
      </c>
      <c r="J22" s="33">
        <v>0</v>
      </c>
      <c r="K22" s="33">
        <f t="shared" si="7"/>
        <v>0</v>
      </c>
      <c r="L22" s="33">
        <v>0</v>
      </c>
    </row>
    <row r="23" spans="1:12" x14ac:dyDescent="0.2">
      <c r="A23" s="107" t="s">
        <v>144</v>
      </c>
      <c r="B23" s="69">
        <v>69454.047801710753</v>
      </c>
      <c r="C23" s="33">
        <f t="shared" si="4"/>
        <v>1.6756993596627139</v>
      </c>
      <c r="D23" s="33">
        <v>8.4718071701100417</v>
      </c>
      <c r="E23" s="69">
        <v>69454.047801710753</v>
      </c>
      <c r="F23" s="33">
        <f t="shared" si="5"/>
        <v>1.6978725658290938</v>
      </c>
      <c r="G23" s="33">
        <v>8.4718071701100417</v>
      </c>
      <c r="H23" s="69">
        <v>0</v>
      </c>
      <c r="I23" s="33">
        <f t="shared" si="6"/>
        <v>0</v>
      </c>
      <c r="J23" s="33">
        <v>0</v>
      </c>
      <c r="K23" s="33">
        <f t="shared" si="7"/>
        <v>0</v>
      </c>
      <c r="L23" s="33">
        <v>0</v>
      </c>
    </row>
    <row r="24" spans="1:12" x14ac:dyDescent="0.2">
      <c r="A24" s="107" t="s">
        <v>145</v>
      </c>
      <c r="B24" s="69">
        <v>102252.99430231308</v>
      </c>
      <c r="C24" s="33">
        <f t="shared" si="4"/>
        <v>2.467030828284722</v>
      </c>
      <c r="D24" s="33">
        <v>11.780270523831055</v>
      </c>
      <c r="E24" s="69">
        <v>102252.99430231308</v>
      </c>
      <c r="F24" s="33">
        <f t="shared" si="5"/>
        <v>2.499675098785239</v>
      </c>
      <c r="G24" s="33">
        <v>11.780270523831055</v>
      </c>
      <c r="H24" s="69">
        <v>0</v>
      </c>
      <c r="I24" s="33">
        <f t="shared" si="6"/>
        <v>0</v>
      </c>
      <c r="J24" s="33">
        <v>0</v>
      </c>
      <c r="K24" s="33">
        <f t="shared" si="7"/>
        <v>0</v>
      </c>
      <c r="L24" s="33">
        <v>0</v>
      </c>
    </row>
    <row r="25" spans="1:12" x14ac:dyDescent="0.2">
      <c r="A25" s="107" t="s">
        <v>146</v>
      </c>
      <c r="B25" s="69">
        <v>132397.95968401086</v>
      </c>
      <c r="C25" s="33">
        <f t="shared" si="4"/>
        <v>3.1943303995261472</v>
      </c>
      <c r="D25" s="33">
        <v>14.153637592977242</v>
      </c>
      <c r="E25" s="69">
        <v>132397.95968401086</v>
      </c>
      <c r="F25" s="33">
        <f t="shared" si="5"/>
        <v>3.236598450834876</v>
      </c>
      <c r="G25" s="33">
        <v>14.153637592977242</v>
      </c>
      <c r="H25" s="69">
        <v>0</v>
      </c>
      <c r="I25" s="33">
        <f t="shared" si="6"/>
        <v>0</v>
      </c>
      <c r="J25" s="33">
        <v>0</v>
      </c>
      <c r="K25" s="33">
        <f t="shared" si="7"/>
        <v>0</v>
      </c>
      <c r="L25" s="33">
        <v>0</v>
      </c>
    </row>
    <row r="26" spans="1:12" x14ac:dyDescent="0.2">
      <c r="A26" s="107" t="s">
        <v>147</v>
      </c>
      <c r="B26" s="69">
        <v>71343.786350321738</v>
      </c>
      <c r="C26" s="33">
        <f t="shared" si="4"/>
        <v>1.7212925795838625</v>
      </c>
      <c r="D26" s="33">
        <v>11.833719676218097</v>
      </c>
      <c r="E26" s="69">
        <v>71343.786350321738</v>
      </c>
      <c r="F26" s="33">
        <f t="shared" si="5"/>
        <v>1.744069084820133</v>
      </c>
      <c r="G26" s="33">
        <v>11.833719676218097</v>
      </c>
      <c r="H26" s="69">
        <v>0</v>
      </c>
      <c r="I26" s="33">
        <f t="shared" si="6"/>
        <v>0</v>
      </c>
      <c r="J26" s="33">
        <v>0</v>
      </c>
      <c r="K26" s="33">
        <f t="shared" si="7"/>
        <v>0</v>
      </c>
      <c r="L26" s="33">
        <v>0</v>
      </c>
    </row>
    <row r="27" spans="1:12" x14ac:dyDescent="0.2">
      <c r="A27" s="107" t="s">
        <v>148</v>
      </c>
      <c r="B27" s="69">
        <v>26342.20813776839</v>
      </c>
      <c r="C27" s="33">
        <f t="shared" si="4"/>
        <v>0.63555145748428432</v>
      </c>
      <c r="D27" s="33">
        <v>9.5280353039502454</v>
      </c>
      <c r="E27" s="69">
        <v>26342.20813776839</v>
      </c>
      <c r="F27" s="33">
        <f t="shared" si="5"/>
        <v>0.64396120796540812</v>
      </c>
      <c r="G27" s="33">
        <v>9.5280353039502454</v>
      </c>
      <c r="H27" s="69">
        <v>0</v>
      </c>
      <c r="I27" s="33">
        <f t="shared" si="6"/>
        <v>0</v>
      </c>
      <c r="J27" s="33">
        <v>0</v>
      </c>
      <c r="K27" s="33">
        <f t="shared" si="7"/>
        <v>0</v>
      </c>
      <c r="L27" s="33">
        <v>0</v>
      </c>
    </row>
    <row r="28" spans="1:12" x14ac:dyDescent="0.2">
      <c r="A28" s="107" t="s">
        <v>149</v>
      </c>
      <c r="B28" s="69">
        <v>227058.52585421479</v>
      </c>
      <c r="C28" s="33">
        <f t="shared" si="4"/>
        <v>5.4781807313251472</v>
      </c>
      <c r="D28" s="33">
        <v>7.4866200882087703</v>
      </c>
      <c r="E28" s="69">
        <v>227058.52585421479</v>
      </c>
      <c r="F28" s="33">
        <f t="shared" si="5"/>
        <v>5.5506691702995523</v>
      </c>
      <c r="G28" s="33">
        <v>7.4866200882087703</v>
      </c>
      <c r="H28" s="69">
        <v>0</v>
      </c>
      <c r="I28" s="33">
        <f t="shared" si="6"/>
        <v>0</v>
      </c>
      <c r="J28" s="33">
        <v>0</v>
      </c>
      <c r="K28" s="33">
        <f t="shared" si="7"/>
        <v>0</v>
      </c>
      <c r="L28" s="33">
        <v>0</v>
      </c>
    </row>
    <row r="29" spans="1:12" x14ac:dyDescent="0.2">
      <c r="A29" s="107" t="s">
        <v>150</v>
      </c>
      <c r="B29" s="69">
        <v>143383.29302649759</v>
      </c>
      <c r="C29" s="33">
        <f t="shared" si="4"/>
        <v>3.4593706186396691</v>
      </c>
      <c r="D29" s="33">
        <v>6.5943209998052978</v>
      </c>
      <c r="E29" s="69">
        <v>143383.29302649759</v>
      </c>
      <c r="F29" s="33">
        <f t="shared" si="5"/>
        <v>3.5051457378403197</v>
      </c>
      <c r="G29" s="33">
        <v>6.5943209998052978</v>
      </c>
      <c r="H29" s="69">
        <v>0</v>
      </c>
      <c r="I29" s="33">
        <f t="shared" si="6"/>
        <v>0</v>
      </c>
      <c r="J29" s="33">
        <v>0</v>
      </c>
      <c r="K29" s="33">
        <f t="shared" si="7"/>
        <v>0</v>
      </c>
      <c r="L29" s="33">
        <v>0</v>
      </c>
    </row>
    <row r="30" spans="1:12" x14ac:dyDescent="0.2">
      <c r="A30" s="107" t="s">
        <v>151</v>
      </c>
      <c r="B30" s="69">
        <v>8027.190770143643</v>
      </c>
      <c r="C30" s="33">
        <f t="shared" si="4"/>
        <v>0.19366989915149091</v>
      </c>
      <c r="D30" s="33">
        <v>14.116226841770324</v>
      </c>
      <c r="E30" s="69">
        <v>8027.190770143643</v>
      </c>
      <c r="F30" s="33">
        <f t="shared" si="5"/>
        <v>0.19623257996732196</v>
      </c>
      <c r="G30" s="33">
        <v>14.116226841770324</v>
      </c>
      <c r="H30" s="69">
        <v>0</v>
      </c>
      <c r="I30" s="33">
        <f t="shared" si="6"/>
        <v>0</v>
      </c>
      <c r="J30" s="33">
        <v>0</v>
      </c>
      <c r="K30" s="33">
        <f t="shared" si="7"/>
        <v>0</v>
      </c>
      <c r="L30" s="33">
        <v>0</v>
      </c>
    </row>
    <row r="31" spans="1:12" x14ac:dyDescent="0.2">
      <c r="A31" s="107" t="s">
        <v>164</v>
      </c>
      <c r="B31" s="69">
        <v>0</v>
      </c>
      <c r="C31" s="33">
        <f t="shared" si="4"/>
        <v>0</v>
      </c>
      <c r="D31" s="33">
        <v>0</v>
      </c>
      <c r="E31" s="69">
        <v>0</v>
      </c>
      <c r="F31" s="33">
        <f t="shared" si="5"/>
        <v>0</v>
      </c>
      <c r="G31" s="33">
        <v>0</v>
      </c>
      <c r="H31" s="69">
        <v>0</v>
      </c>
      <c r="I31" s="33">
        <f t="shared" si="6"/>
        <v>0</v>
      </c>
      <c r="J31" s="33">
        <v>0</v>
      </c>
      <c r="K31" s="33">
        <f t="shared" si="7"/>
        <v>0</v>
      </c>
      <c r="L31" s="33">
        <v>0</v>
      </c>
    </row>
    <row r="32" spans="1:12" x14ac:dyDescent="0.2">
      <c r="A32" s="107" t="s">
        <v>99</v>
      </c>
      <c r="B32" s="69">
        <v>54128.359133219252</v>
      </c>
      <c r="C32" s="33">
        <f t="shared" ref="C32:C33" si="8">IF(ISNUMBER(B32/B$7*100),B32/B$7*100,0)</f>
        <v>1.3059405406878932</v>
      </c>
      <c r="D32" s="33">
        <v>10.656365031525247</v>
      </c>
      <c r="E32" s="69">
        <v>0</v>
      </c>
      <c r="F32" s="33">
        <f t="shared" ref="F32:F33" si="9">IF(ISNUMBER(E32/E$7*100),E32/E$7*100,0)</f>
        <v>0</v>
      </c>
      <c r="G32" s="33">
        <v>0</v>
      </c>
      <c r="H32" s="69">
        <v>54128.359133219252</v>
      </c>
      <c r="I32" s="33">
        <f t="shared" ref="I32:I33" si="10">IF(ISNUMBER(H32/H$7*100),H32/H$7*100,0)</f>
        <v>100</v>
      </c>
      <c r="J32" s="33">
        <v>10.656365031525247</v>
      </c>
      <c r="K32" s="33">
        <f t="shared" ref="K32:K33" si="11">IF(ISNUMBER(H32/B32*100),H32/B32*100,0)</f>
        <v>100</v>
      </c>
      <c r="L32" s="33">
        <v>3.9323256554661268</v>
      </c>
    </row>
    <row r="33" spans="1:12" x14ac:dyDescent="0.2">
      <c r="A33" s="107" t="s">
        <v>153</v>
      </c>
      <c r="B33" s="69">
        <v>1241.1005751735468</v>
      </c>
      <c r="C33" s="33">
        <f t="shared" si="8"/>
        <v>2.9943703857734146E-2</v>
      </c>
      <c r="D33" s="33">
        <v>14.654290040354914</v>
      </c>
      <c r="E33" s="69">
        <v>1241.1005751735468</v>
      </c>
      <c r="F33" s="33">
        <f t="shared" si="9"/>
        <v>3.0339925241476995E-2</v>
      </c>
      <c r="G33" s="33">
        <v>14.654290040354914</v>
      </c>
      <c r="H33" s="69">
        <v>0</v>
      </c>
      <c r="I33" s="33">
        <f t="shared" si="10"/>
        <v>0</v>
      </c>
      <c r="J33" s="33">
        <v>0</v>
      </c>
      <c r="K33" s="33">
        <f t="shared" si="11"/>
        <v>0</v>
      </c>
      <c r="L33" s="33">
        <v>0</v>
      </c>
    </row>
    <row r="34" spans="1:12" x14ac:dyDescent="0.2">
      <c r="A34" s="107"/>
      <c r="B34" s="69"/>
      <c r="C34" s="101"/>
      <c r="D34" s="101"/>
      <c r="E34" s="8"/>
      <c r="F34" s="101"/>
      <c r="G34" s="101"/>
      <c r="H34" s="8"/>
      <c r="I34" s="101"/>
      <c r="J34" s="101"/>
      <c r="K34" s="101"/>
      <c r="L34" s="101"/>
    </row>
    <row r="35" spans="1:12" x14ac:dyDescent="0.2">
      <c r="A35" s="52" t="s">
        <v>131</v>
      </c>
      <c r="B35" s="69"/>
      <c r="C35" s="67"/>
      <c r="D35" s="67"/>
      <c r="E35" s="103"/>
      <c r="F35" s="67"/>
      <c r="G35" s="67"/>
      <c r="H35" s="103"/>
      <c r="I35" s="67"/>
      <c r="J35" s="67"/>
      <c r="K35" s="67"/>
      <c r="L35" s="67"/>
    </row>
    <row r="36" spans="1:12" x14ac:dyDescent="0.2">
      <c r="A36" s="107" t="s">
        <v>154</v>
      </c>
      <c r="B36" s="26">
        <v>114096.82874968827</v>
      </c>
      <c r="C36" s="33">
        <f t="shared" ref="C36:C47" si="12">IF(ISNUMBER(B36/B$7*100),B36/B$7*100,0)</f>
        <v>2.7527838754804672</v>
      </c>
      <c r="D36" s="33">
        <v>12.796603444931135</v>
      </c>
      <c r="E36" s="26">
        <v>114096.82874968827</v>
      </c>
      <c r="F36" s="33">
        <f t="shared" ref="F36:F48" si="13">IF(ISNUMBER(E36/E$7*100),E36/E$7*100,0)</f>
        <v>2.7892092903680163</v>
      </c>
      <c r="G36" s="33">
        <v>12.796603444931135</v>
      </c>
      <c r="H36" s="26">
        <v>0</v>
      </c>
      <c r="I36" s="33">
        <f t="shared" ref="I36" si="14">IF(ISNUMBER(H36/H$7*100),H36/H$7*100,0)</f>
        <v>0</v>
      </c>
      <c r="J36" s="33">
        <v>0</v>
      </c>
      <c r="K36" s="33">
        <f t="shared" si="0"/>
        <v>0</v>
      </c>
      <c r="L36" s="33">
        <v>0</v>
      </c>
    </row>
    <row r="37" spans="1:12" ht="12" customHeight="1" x14ac:dyDescent="0.2">
      <c r="A37" s="107" t="s">
        <v>155</v>
      </c>
      <c r="B37" s="26">
        <v>108250.05491958512</v>
      </c>
      <c r="C37" s="33">
        <f t="shared" si="12"/>
        <v>2.611720316576486</v>
      </c>
      <c r="D37" s="33">
        <v>16.094873541744359</v>
      </c>
      <c r="E37" s="26">
        <v>108250.05491958512</v>
      </c>
      <c r="F37" s="33">
        <f t="shared" si="13"/>
        <v>2.6462791488004416</v>
      </c>
      <c r="G37" s="33">
        <v>16.094873541744359</v>
      </c>
      <c r="H37" s="26">
        <v>0</v>
      </c>
      <c r="I37" s="33">
        <f t="shared" ref="I37:I48" si="15">IF(ISNUMBER(H37/H$7*100),H37/H$7*100,0)</f>
        <v>0</v>
      </c>
      <c r="J37" s="33">
        <v>0</v>
      </c>
      <c r="K37" s="33">
        <f t="shared" ref="K37:K48" si="16">IF(ISNUMBER(H37/B37*100),H37/B37*100,0)</f>
        <v>0</v>
      </c>
      <c r="L37" s="33">
        <v>0</v>
      </c>
    </row>
    <row r="38" spans="1:12" x14ac:dyDescent="0.2">
      <c r="A38" s="107" t="s">
        <v>156</v>
      </c>
      <c r="B38" s="26">
        <v>226905.47574095591</v>
      </c>
      <c r="C38" s="33">
        <f t="shared" si="12"/>
        <v>5.4744881319029153</v>
      </c>
      <c r="D38" s="33">
        <v>11.076787805702891</v>
      </c>
      <c r="E38" s="26">
        <v>226905.47574095591</v>
      </c>
      <c r="F38" s="33">
        <f t="shared" si="13"/>
        <v>5.5469277096255665</v>
      </c>
      <c r="G38" s="33">
        <v>11.076787805702891</v>
      </c>
      <c r="H38" s="26">
        <v>0</v>
      </c>
      <c r="I38" s="33">
        <f t="shared" si="15"/>
        <v>0</v>
      </c>
      <c r="J38" s="33">
        <v>0</v>
      </c>
      <c r="K38" s="33">
        <f t="shared" si="16"/>
        <v>0</v>
      </c>
      <c r="L38" s="33">
        <v>0</v>
      </c>
    </row>
    <row r="39" spans="1:12" x14ac:dyDescent="0.2">
      <c r="A39" s="107" t="s">
        <v>157</v>
      </c>
      <c r="B39" s="26">
        <v>110002.40950651516</v>
      </c>
      <c r="C39" s="33">
        <f t="shared" si="12"/>
        <v>2.653998910152545</v>
      </c>
      <c r="D39" s="33">
        <v>11.663358680580576</v>
      </c>
      <c r="E39" s="26">
        <v>110002.40950651516</v>
      </c>
      <c r="F39" s="33">
        <f t="shared" si="13"/>
        <v>2.6891171816138435</v>
      </c>
      <c r="G39" s="33">
        <v>11.663358680580576</v>
      </c>
      <c r="H39" s="26">
        <v>0</v>
      </c>
      <c r="I39" s="33">
        <f t="shared" si="15"/>
        <v>0</v>
      </c>
      <c r="J39" s="33">
        <v>0</v>
      </c>
      <c r="K39" s="33">
        <f t="shared" si="16"/>
        <v>0</v>
      </c>
      <c r="L39" s="33">
        <v>0</v>
      </c>
    </row>
    <row r="40" spans="1:12" x14ac:dyDescent="0.2">
      <c r="A40" s="107" t="s">
        <v>158</v>
      </c>
      <c r="B40" s="26">
        <v>913910.54622974619</v>
      </c>
      <c r="C40" s="33">
        <f t="shared" si="12"/>
        <v>22.049676953003523</v>
      </c>
      <c r="D40" s="33">
        <v>7.8003521448129591</v>
      </c>
      <c r="E40" s="26">
        <v>913910.54622974619</v>
      </c>
      <c r="F40" s="33">
        <f t="shared" si="13"/>
        <v>22.341442913384054</v>
      </c>
      <c r="G40" s="33">
        <v>7.8003521448129591</v>
      </c>
      <c r="H40" s="26">
        <v>0</v>
      </c>
      <c r="I40" s="33">
        <f t="shared" si="15"/>
        <v>0</v>
      </c>
      <c r="J40" s="33">
        <v>0</v>
      </c>
      <c r="K40" s="33">
        <f t="shared" si="16"/>
        <v>0</v>
      </c>
      <c r="L40" s="33">
        <v>0</v>
      </c>
    </row>
    <row r="41" spans="1:12" x14ac:dyDescent="0.2">
      <c r="A41" s="107" t="s">
        <v>159</v>
      </c>
      <c r="B41" s="26">
        <v>598975.25879336474</v>
      </c>
      <c r="C41" s="33">
        <f t="shared" si="12"/>
        <v>14.451316940941878</v>
      </c>
      <c r="D41" s="33">
        <v>4.9209503453999863</v>
      </c>
      <c r="E41" s="26">
        <v>598975.25879336474</v>
      </c>
      <c r="F41" s="33">
        <f t="shared" si="13"/>
        <v>14.642539804434348</v>
      </c>
      <c r="G41" s="33">
        <v>4.9209503453999863</v>
      </c>
      <c r="H41" s="26">
        <v>0</v>
      </c>
      <c r="I41" s="33">
        <f t="shared" si="15"/>
        <v>0</v>
      </c>
      <c r="J41" s="33">
        <v>0</v>
      </c>
      <c r="K41" s="33">
        <f t="shared" si="16"/>
        <v>0</v>
      </c>
      <c r="L41" s="33">
        <v>0</v>
      </c>
    </row>
    <row r="42" spans="1:12" x14ac:dyDescent="0.2">
      <c r="A42" s="107" t="s">
        <v>160</v>
      </c>
      <c r="B42" s="26">
        <v>311635.23424007691</v>
      </c>
      <c r="C42" s="33">
        <f t="shared" si="12"/>
        <v>7.5187405053096708</v>
      </c>
      <c r="D42" s="33">
        <v>7.5608888130542358</v>
      </c>
      <c r="E42" s="26">
        <v>311635.23424007691</v>
      </c>
      <c r="F42" s="33">
        <f t="shared" si="13"/>
        <v>7.6182300601480151</v>
      </c>
      <c r="G42" s="33">
        <v>7.5608888130542358</v>
      </c>
      <c r="H42" s="26">
        <v>0</v>
      </c>
      <c r="I42" s="33">
        <f t="shared" si="15"/>
        <v>0</v>
      </c>
      <c r="J42" s="33">
        <v>0</v>
      </c>
      <c r="K42" s="33">
        <f t="shared" si="16"/>
        <v>0</v>
      </c>
      <c r="L42" s="33">
        <v>0</v>
      </c>
    </row>
    <row r="43" spans="1:12" x14ac:dyDescent="0.2">
      <c r="A43" s="107" t="s">
        <v>161</v>
      </c>
      <c r="B43" s="26">
        <v>187441.98747417258</v>
      </c>
      <c r="C43" s="33">
        <f t="shared" si="12"/>
        <v>4.5223630346371371</v>
      </c>
      <c r="D43" s="33">
        <v>7.6663550048994651</v>
      </c>
      <c r="E43" s="26">
        <v>187441.98747417258</v>
      </c>
      <c r="F43" s="33">
        <f t="shared" si="13"/>
        <v>4.582203892931914</v>
      </c>
      <c r="G43" s="33">
        <v>7.6663550048994651</v>
      </c>
      <c r="H43" s="26">
        <v>0</v>
      </c>
      <c r="I43" s="33">
        <f t="shared" si="15"/>
        <v>0</v>
      </c>
      <c r="J43" s="33">
        <v>0</v>
      </c>
      <c r="K43" s="33">
        <f t="shared" si="16"/>
        <v>0</v>
      </c>
      <c r="L43" s="33">
        <v>0</v>
      </c>
    </row>
    <row r="44" spans="1:12" x14ac:dyDescent="0.2">
      <c r="A44" s="107" t="s">
        <v>162</v>
      </c>
      <c r="B44" s="26">
        <v>1516922.0055310635</v>
      </c>
      <c r="C44" s="33">
        <f t="shared" si="12"/>
        <v>36.598374231315461</v>
      </c>
      <c r="D44" s="33">
        <v>6.5924965200522632</v>
      </c>
      <c r="E44" s="26">
        <v>1516922.0055310635</v>
      </c>
      <c r="F44" s="33">
        <f t="shared" si="13"/>
        <v>37.082651612282305</v>
      </c>
      <c r="G44" s="33">
        <v>6.5924965200522632</v>
      </c>
      <c r="H44" s="26">
        <v>0</v>
      </c>
      <c r="I44" s="33">
        <f t="shared" si="15"/>
        <v>0</v>
      </c>
      <c r="J44" s="33">
        <v>0</v>
      </c>
      <c r="K44" s="33">
        <f t="shared" si="16"/>
        <v>0</v>
      </c>
      <c r="L44" s="33">
        <v>0</v>
      </c>
    </row>
    <row r="45" spans="1:12" x14ac:dyDescent="0.2">
      <c r="A45" s="107" t="s">
        <v>163</v>
      </c>
      <c r="B45" s="26">
        <v>2511.5939503754385</v>
      </c>
      <c r="C45" s="33">
        <f t="shared" si="12"/>
        <v>6.0596559993054903E-2</v>
      </c>
      <c r="D45" s="33">
        <v>14.790655691744339</v>
      </c>
      <c r="E45" s="26">
        <v>2511.5939503754385</v>
      </c>
      <c r="F45" s="33">
        <f t="shared" si="13"/>
        <v>6.1398386412544526E-2</v>
      </c>
      <c r="G45" s="33">
        <v>14.790655691744339</v>
      </c>
      <c r="H45" s="26">
        <v>0</v>
      </c>
      <c r="I45" s="33">
        <f t="shared" si="15"/>
        <v>0</v>
      </c>
      <c r="J45" s="33">
        <v>0</v>
      </c>
      <c r="K45" s="33">
        <f t="shared" si="16"/>
        <v>0</v>
      </c>
      <c r="L45" s="33">
        <v>0</v>
      </c>
    </row>
    <row r="46" spans="1:12" x14ac:dyDescent="0.2">
      <c r="A46" s="107" t="s">
        <v>152</v>
      </c>
      <c r="B46" s="26">
        <v>0</v>
      </c>
      <c r="C46" s="33">
        <f t="shared" si="12"/>
        <v>0</v>
      </c>
      <c r="D46" s="33">
        <v>0</v>
      </c>
      <c r="E46" s="26">
        <v>0</v>
      </c>
      <c r="F46" s="33">
        <f t="shared" si="13"/>
        <v>0</v>
      </c>
      <c r="G46" s="33">
        <v>0</v>
      </c>
      <c r="H46" s="26">
        <v>0</v>
      </c>
      <c r="I46" s="33">
        <f t="shared" si="15"/>
        <v>0</v>
      </c>
      <c r="J46" s="33">
        <v>0</v>
      </c>
      <c r="K46" s="33">
        <f t="shared" si="16"/>
        <v>0</v>
      </c>
      <c r="L46" s="33">
        <v>0</v>
      </c>
    </row>
    <row r="47" spans="1:12" x14ac:dyDescent="0.2">
      <c r="A47" s="107" t="s">
        <v>99</v>
      </c>
      <c r="B47" s="26">
        <v>54128.359133219252</v>
      </c>
      <c r="C47" s="33">
        <f t="shared" si="12"/>
        <v>1.3059405406878932</v>
      </c>
      <c r="D47" s="33">
        <v>10.656365031525247</v>
      </c>
      <c r="E47" s="26">
        <v>0</v>
      </c>
      <c r="F47" s="33">
        <f t="shared" si="13"/>
        <v>0</v>
      </c>
      <c r="G47" s="33">
        <v>0</v>
      </c>
      <c r="H47" s="26">
        <v>54128.359133219252</v>
      </c>
      <c r="I47" s="33">
        <f t="shared" si="15"/>
        <v>100</v>
      </c>
      <c r="J47" s="33">
        <v>10.656365031525247</v>
      </c>
      <c r="K47" s="33">
        <f t="shared" si="16"/>
        <v>100</v>
      </c>
      <c r="L47" s="33">
        <v>3.9323256554661268</v>
      </c>
    </row>
    <row r="48" spans="1:12" x14ac:dyDescent="0.2">
      <c r="A48" s="216" t="s">
        <v>153</v>
      </c>
      <c r="B48" s="165">
        <v>0</v>
      </c>
      <c r="C48" s="163"/>
      <c r="D48" s="163">
        <v>0</v>
      </c>
      <c r="E48" s="165">
        <v>0</v>
      </c>
      <c r="F48" s="163">
        <f t="shared" si="13"/>
        <v>0</v>
      </c>
      <c r="G48" s="163">
        <v>0</v>
      </c>
      <c r="H48" s="165">
        <v>0</v>
      </c>
      <c r="I48" s="163">
        <f t="shared" si="15"/>
        <v>0</v>
      </c>
      <c r="J48" s="163">
        <v>0</v>
      </c>
      <c r="K48" s="163">
        <f t="shared" si="16"/>
        <v>0</v>
      </c>
      <c r="L48" s="163">
        <v>0</v>
      </c>
    </row>
    <row r="49" spans="1:36" x14ac:dyDescent="0.2">
      <c r="A49" s="107"/>
      <c r="B49" s="26"/>
      <c r="C49" s="33"/>
      <c r="D49" s="33"/>
      <c r="E49" s="26"/>
      <c r="F49" s="33"/>
      <c r="G49" s="33"/>
      <c r="H49" s="26"/>
      <c r="I49" s="33"/>
      <c r="J49" s="33"/>
      <c r="K49" s="33"/>
      <c r="L49" s="33"/>
    </row>
    <row r="50" spans="1:36" x14ac:dyDescent="0.2">
      <c r="A50" s="2" t="str">
        <f>'C02'!A45</f>
        <v>Fuente: Instituto Nacional de Estadística (INE). Encuesta Permanente de Hogares de Propósitos Múltiples, LXI 2018.</v>
      </c>
      <c r="B50" s="26"/>
      <c r="C50" s="33"/>
      <c r="D50" s="33"/>
      <c r="E50" s="26"/>
      <c r="F50" s="33"/>
      <c r="G50" s="33"/>
      <c r="H50" s="26"/>
      <c r="I50" s="33"/>
      <c r="J50" s="33"/>
      <c r="K50" s="33"/>
      <c r="L50" s="33"/>
    </row>
    <row r="51" spans="1:36" x14ac:dyDescent="0.2">
      <c r="A51" s="198" t="s">
        <v>123</v>
      </c>
      <c r="B51" s="26"/>
      <c r="C51" s="33"/>
      <c r="D51" s="33"/>
      <c r="E51" s="26"/>
      <c r="F51" s="33"/>
      <c r="G51" s="33"/>
      <c r="H51" s="26"/>
      <c r="I51" s="33"/>
      <c r="J51" s="33"/>
      <c r="K51" s="33"/>
      <c r="L51" s="33"/>
    </row>
    <row r="52" spans="1:36" x14ac:dyDescent="0.2">
      <c r="A52" s="2" t="s">
        <v>78</v>
      </c>
      <c r="B52" s="26"/>
      <c r="C52" s="33"/>
      <c r="D52" s="33"/>
      <c r="E52" s="26"/>
      <c r="F52" s="33"/>
      <c r="G52" s="33"/>
      <c r="H52" s="26"/>
      <c r="I52" s="33"/>
      <c r="J52" s="33"/>
      <c r="K52" s="33"/>
      <c r="L52" s="33"/>
    </row>
    <row r="53" spans="1:36" x14ac:dyDescent="0.2">
      <c r="A53" s="2" t="s">
        <v>79</v>
      </c>
      <c r="B53" s="26"/>
      <c r="C53" s="33"/>
      <c r="D53" s="33"/>
      <c r="E53" s="26"/>
      <c r="F53" s="33"/>
      <c r="G53" s="33"/>
      <c r="H53" s="26"/>
      <c r="I53" s="33"/>
      <c r="J53" s="33"/>
      <c r="K53" s="33"/>
      <c r="L53" s="33"/>
    </row>
    <row r="54" spans="1:36" x14ac:dyDescent="0.2">
      <c r="A54" s="2" t="s">
        <v>80</v>
      </c>
      <c r="B54" s="26"/>
      <c r="C54" s="33"/>
      <c r="D54" s="33"/>
      <c r="E54" s="26"/>
      <c r="F54" s="33"/>
      <c r="G54" s="33"/>
      <c r="H54" s="26"/>
      <c r="I54" s="33"/>
      <c r="J54" s="33"/>
      <c r="K54" s="33"/>
      <c r="L54" s="33"/>
    </row>
    <row r="55" spans="1:36" x14ac:dyDescent="0.2">
      <c r="A55" s="2" t="s">
        <v>92</v>
      </c>
      <c r="B55" s="26"/>
      <c r="C55" s="33"/>
      <c r="D55" s="33"/>
      <c r="E55" s="26"/>
      <c r="F55" s="33"/>
      <c r="G55" s="33"/>
      <c r="H55" s="26"/>
      <c r="I55" s="33"/>
      <c r="J55" s="33"/>
      <c r="K55" s="33"/>
      <c r="L55" s="33"/>
    </row>
    <row r="56" spans="1:36" x14ac:dyDescent="0.2">
      <c r="A56" s="2" t="s">
        <v>93</v>
      </c>
      <c r="B56" s="26"/>
      <c r="C56" s="33"/>
      <c r="D56" s="33"/>
      <c r="E56" s="26"/>
      <c r="F56" s="33"/>
      <c r="G56" s="33"/>
      <c r="H56" s="26"/>
      <c r="I56" s="33"/>
      <c r="J56" s="33"/>
      <c r="K56" s="33"/>
      <c r="L56" s="33"/>
    </row>
    <row r="57" spans="1:36" x14ac:dyDescent="0.2">
      <c r="A57" s="107"/>
      <c r="B57" s="26"/>
      <c r="C57" s="33"/>
      <c r="D57" s="33"/>
      <c r="E57" s="26"/>
      <c r="F57" s="33"/>
      <c r="G57" s="33"/>
      <c r="H57" s="26"/>
      <c r="I57" s="33"/>
      <c r="J57" s="33"/>
      <c r="K57" s="33"/>
      <c r="L57" s="33"/>
    </row>
    <row r="59" spans="1:36" s="23" customFormat="1" x14ac:dyDescent="0.2">
      <c r="A59" s="214"/>
      <c r="C59" s="44"/>
      <c r="F59" s="44"/>
      <c r="I59" s="4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</row>
    <row r="60" spans="1:36" s="23" customFormat="1" x14ac:dyDescent="0.2">
      <c r="A60" s="214"/>
      <c r="C60" s="44"/>
      <c r="F60" s="44"/>
      <c r="I60" s="4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</row>
    <row r="61" spans="1:36" s="23" customFormat="1" x14ac:dyDescent="0.2">
      <c r="A61" s="214"/>
      <c r="C61" s="44"/>
      <c r="F61" s="44"/>
      <c r="I61" s="4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</row>
    <row r="62" spans="1:36" s="23" customFormat="1" x14ac:dyDescent="0.2">
      <c r="A62" s="214"/>
      <c r="C62" s="44"/>
      <c r="D62" s="50"/>
      <c r="F62" s="44"/>
      <c r="I62" s="4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</row>
    <row r="63" spans="1:36" s="23" customFormat="1" x14ac:dyDescent="0.2">
      <c r="A63" s="214"/>
      <c r="C63" s="44"/>
      <c r="F63" s="44"/>
      <c r="I63" s="4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</row>
    <row r="64" spans="1:36" s="23" customFormat="1" x14ac:dyDescent="0.2">
      <c r="A64" s="214"/>
      <c r="C64" s="44"/>
      <c r="F64" s="44"/>
      <c r="I64" s="4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</row>
    <row r="66" spans="1:36" s="23" customFormat="1" x14ac:dyDescent="0.2">
      <c r="A66" s="214"/>
      <c r="C66" s="44"/>
      <c r="F66" s="44"/>
      <c r="I66" s="4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</row>
    <row r="67" spans="1:36" s="23" customFormat="1" x14ac:dyDescent="0.2">
      <c r="A67" s="214"/>
      <c r="C67" s="44"/>
      <c r="F67" s="44"/>
      <c r="I67" s="4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</row>
  </sheetData>
  <mergeCells count="9">
    <mergeCell ref="A1:R1"/>
    <mergeCell ref="A2:R2"/>
    <mergeCell ref="A3:A5"/>
    <mergeCell ref="B3:J3"/>
    <mergeCell ref="K3:K5"/>
    <mergeCell ref="L3:L5"/>
    <mergeCell ref="B4:D4"/>
    <mergeCell ref="E4:G4"/>
    <mergeCell ref="H4:J4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17"/>
  <sheetViews>
    <sheetView view="pageBreakPreview" zoomScale="60" zoomScaleNormal="100" workbookViewId="0">
      <selection activeCell="N92" sqref="N92"/>
    </sheetView>
  </sheetViews>
  <sheetFormatPr baseColWidth="10" defaultColWidth="12" defaultRowHeight="11.25" x14ac:dyDescent="0.2"/>
  <cols>
    <col min="1" max="1" width="47.83203125" style="71" customWidth="1"/>
    <col min="2" max="2" width="14.5" style="71" bestFit="1" customWidth="1"/>
    <col min="3" max="3" width="9" style="73" bestFit="1" customWidth="1"/>
    <col min="4" max="4" width="14.5" style="71" bestFit="1" customWidth="1"/>
    <col min="5" max="5" width="7.83203125" style="73" bestFit="1" customWidth="1"/>
    <col min="6" max="6" width="12.5" style="71" bestFit="1" customWidth="1"/>
    <col min="7" max="7" width="7.33203125" style="73" bestFit="1" customWidth="1"/>
    <col min="8" max="8" width="14.33203125" style="71" bestFit="1" customWidth="1"/>
    <col min="9" max="9" width="7.83203125" style="73" bestFit="1" customWidth="1"/>
    <col min="10" max="10" width="11.5" style="71" bestFit="1" customWidth="1"/>
    <col min="11" max="11" width="7.33203125" style="73" bestFit="1" customWidth="1"/>
    <col min="12" max="12" width="14.5" style="71" bestFit="1" customWidth="1"/>
    <col min="13" max="13" width="7.83203125" style="73" bestFit="1" customWidth="1"/>
    <col min="14" max="14" width="12.5" style="71" bestFit="1" customWidth="1"/>
    <col min="15" max="15" width="7.6640625" style="73" bestFit="1" customWidth="1"/>
    <col min="16" max="16384" width="12" style="71"/>
  </cols>
  <sheetData>
    <row r="1" spans="1:17" x14ac:dyDescent="0.2">
      <c r="A1" s="249" t="s">
        <v>81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</row>
    <row r="2" spans="1:17" x14ac:dyDescent="0.2">
      <c r="A2" s="249" t="s">
        <v>89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</row>
    <row r="3" spans="1:17" x14ac:dyDescent="0.2">
      <c r="A3" s="249" t="s">
        <v>40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</row>
    <row r="4" spans="1:17" ht="12" customHeight="1" x14ac:dyDescent="0.2">
      <c r="A4" s="239" t="s">
        <v>38</v>
      </c>
      <c r="B4" s="242" t="s">
        <v>7</v>
      </c>
      <c r="C4" s="242"/>
      <c r="D4" s="238" t="s">
        <v>8</v>
      </c>
      <c r="E4" s="238"/>
      <c r="F4" s="238"/>
      <c r="G4" s="238"/>
      <c r="H4" s="238"/>
      <c r="I4" s="238"/>
      <c r="J4" s="238"/>
      <c r="K4" s="238"/>
      <c r="L4" s="242" t="s">
        <v>1</v>
      </c>
      <c r="M4" s="242"/>
      <c r="N4" s="244" t="s">
        <v>2</v>
      </c>
      <c r="O4" s="244"/>
    </row>
    <row r="5" spans="1:17" ht="13.5" x14ac:dyDescent="0.35">
      <c r="A5" s="240"/>
      <c r="B5" s="243"/>
      <c r="C5" s="243"/>
      <c r="D5" s="246" t="s">
        <v>5</v>
      </c>
      <c r="E5" s="246"/>
      <c r="F5" s="246" t="s">
        <v>117</v>
      </c>
      <c r="G5" s="246"/>
      <c r="H5" s="246" t="s">
        <v>12</v>
      </c>
      <c r="I5" s="246"/>
      <c r="J5" s="246" t="s">
        <v>118</v>
      </c>
      <c r="K5" s="246"/>
      <c r="L5" s="243"/>
      <c r="M5" s="243"/>
      <c r="N5" s="245"/>
      <c r="O5" s="245"/>
    </row>
    <row r="6" spans="1:17" x14ac:dyDescent="0.2">
      <c r="A6" s="241"/>
      <c r="B6" s="186" t="s">
        <v>9</v>
      </c>
      <c r="C6" s="187" t="s">
        <v>91</v>
      </c>
      <c r="D6" s="186" t="s">
        <v>9</v>
      </c>
      <c r="E6" s="187" t="s">
        <v>91</v>
      </c>
      <c r="F6" s="186" t="s">
        <v>9</v>
      </c>
      <c r="G6" s="187" t="s">
        <v>91</v>
      </c>
      <c r="H6" s="186" t="s">
        <v>9</v>
      </c>
      <c r="I6" s="187" t="s">
        <v>91</v>
      </c>
      <c r="J6" s="186" t="s">
        <v>9</v>
      </c>
      <c r="K6" s="187" t="s">
        <v>91</v>
      </c>
      <c r="L6" s="186" t="s">
        <v>9</v>
      </c>
      <c r="M6" s="187" t="s">
        <v>91</v>
      </c>
      <c r="N6" s="186" t="s">
        <v>9</v>
      </c>
      <c r="O6" s="187" t="s">
        <v>91</v>
      </c>
    </row>
    <row r="7" spans="1:17" x14ac:dyDescent="0.2">
      <c r="A7" s="117"/>
      <c r="B7" s="118"/>
      <c r="C7" s="119"/>
      <c r="D7" s="119"/>
      <c r="E7" s="119"/>
      <c r="F7" s="102"/>
      <c r="G7" s="67"/>
      <c r="H7" s="119"/>
      <c r="I7" s="119"/>
      <c r="J7" s="119"/>
      <c r="K7" s="119"/>
      <c r="L7" s="119"/>
      <c r="M7" s="119"/>
      <c r="N7" s="119"/>
      <c r="O7" s="119"/>
    </row>
    <row r="8" spans="1:17" ht="12" x14ac:dyDescent="0.2">
      <c r="A8" s="173" t="s">
        <v>109</v>
      </c>
      <c r="B8" s="103">
        <v>4090651.3951348248</v>
      </c>
      <c r="C8" s="67">
        <f>SUM(E8,M8,O8)</f>
        <v>100.00000000002161</v>
      </c>
      <c r="D8" s="102">
        <f>F8+H8+J8</f>
        <v>1908586.0007648284</v>
      </c>
      <c r="E8" s="67">
        <f>IF(ISNUMBER(D8/$B$8*100),D8/$B$8*100,0)</f>
        <v>46.657263511498101</v>
      </c>
      <c r="F8" s="103">
        <v>236186.71970689888</v>
      </c>
      <c r="G8" s="67">
        <f>IF(ISNUMBER(F8/$B$8*100),F8/$B$8*100,0)</f>
        <v>5.773816854396471</v>
      </c>
      <c r="H8" s="103">
        <v>1538311.989689948</v>
      </c>
      <c r="I8" s="67">
        <f>IF(ISNUMBER(H8/$B$8*100),H8/$B$8*100,0)</f>
        <v>37.605550830352449</v>
      </c>
      <c r="J8" s="103">
        <v>134087.29136798161</v>
      </c>
      <c r="K8" s="67">
        <f>IF(ISNUMBER(J8/$B$8*100),J8/$B$8*100,0)</f>
        <v>3.2778958267491816</v>
      </c>
      <c r="L8" s="103">
        <v>1651439.029795341</v>
      </c>
      <c r="M8" s="67">
        <f>IF(ISNUMBER(L8/$B$8*100),L8/$B$8*100,0)</f>
        <v>40.371052682696536</v>
      </c>
      <c r="N8" s="103">
        <v>530626.36457553878</v>
      </c>
      <c r="O8" s="67">
        <f>IF(ISNUMBER(N8/$B$8*100),N8/$B$8*100,0)</f>
        <v>12.971683805826965</v>
      </c>
      <c r="P8" s="205"/>
      <c r="Q8" s="204"/>
    </row>
    <row r="9" spans="1:17" s="72" customFormat="1" x14ac:dyDescent="0.2">
      <c r="A9" s="170"/>
      <c r="B9" s="103"/>
      <c r="C9" s="67"/>
      <c r="D9" s="103"/>
      <c r="E9" s="67"/>
      <c r="F9" s="120"/>
      <c r="G9" s="67"/>
      <c r="H9" s="103"/>
      <c r="I9" s="67"/>
      <c r="J9" s="103"/>
      <c r="K9" s="67"/>
      <c r="L9" s="103"/>
      <c r="M9" s="67"/>
      <c r="N9" s="103"/>
      <c r="O9" s="67"/>
    </row>
    <row r="10" spans="1:17" x14ac:dyDescent="0.2">
      <c r="A10" s="174" t="s">
        <v>42</v>
      </c>
      <c r="B10" s="103"/>
      <c r="C10" s="67"/>
      <c r="D10" s="103"/>
      <c r="E10" s="67"/>
      <c r="F10" s="103"/>
      <c r="G10" s="67"/>
      <c r="H10" s="103"/>
      <c r="I10" s="67"/>
      <c r="J10" s="103"/>
      <c r="K10" s="67"/>
      <c r="L10" s="103"/>
      <c r="M10" s="67"/>
      <c r="N10" s="103"/>
      <c r="O10" s="67"/>
    </row>
    <row r="11" spans="1:17" x14ac:dyDescent="0.2">
      <c r="A11" s="175" t="s">
        <v>74</v>
      </c>
      <c r="B11" s="69">
        <f>SUM(B12:B14)</f>
        <v>2227420.7305112481</v>
      </c>
      <c r="C11" s="70">
        <f>IF(ISNUMBER(B11/B$8*100),B11/B$8*100,0)</f>
        <v>54.4514923261466</v>
      </c>
      <c r="D11" s="69">
        <f>SUM(D12:D14)</f>
        <v>1244296.5359123307</v>
      </c>
      <c r="E11" s="70">
        <f>IF(ISNUMBER(D11/D$8*100),D11/D$8*100,0)</f>
        <v>65.194680009897553</v>
      </c>
      <c r="F11" s="69">
        <f>SUM(F12:F14)</f>
        <v>191978.74531038338</v>
      </c>
      <c r="G11" s="70">
        <f>IF(ISNUMBER(F11/F$8*100),F11/F$8*100,0)</f>
        <v>81.282616375985768</v>
      </c>
      <c r="H11" s="69">
        <f>SUM(H12:H14)</f>
        <v>955388.594705133</v>
      </c>
      <c r="I11" s="70">
        <f>IF(ISNUMBER(H11/H$8*100),H11/H$8*100,0)</f>
        <v>62.106295803993227</v>
      </c>
      <c r="J11" s="69">
        <f>SUM(J12:J14)</f>
        <v>96929.195896814359</v>
      </c>
      <c r="K11" s="70">
        <f>IF(ISNUMBER(J11/J$8*100),J11/J$8*100,0)</f>
        <v>72.288130297753071</v>
      </c>
      <c r="L11" s="69">
        <f>SUM(L12:L14)</f>
        <v>798834.67679276725</v>
      </c>
      <c r="M11" s="70">
        <f>IF(ISNUMBER(L11/L$8*100),L11/L$8*100,0)</f>
        <v>48.372035684040057</v>
      </c>
      <c r="N11" s="69">
        <f>SUM(N12:N14)</f>
        <v>184289.51780614964</v>
      </c>
      <c r="O11" s="70">
        <f>IF(ISNUMBER(N11/N$8*100),N11/N$8*100,0)</f>
        <v>34.7305618622187</v>
      </c>
    </row>
    <row r="12" spans="1:17" x14ac:dyDescent="0.2">
      <c r="A12" s="176" t="s">
        <v>68</v>
      </c>
      <c r="B12" s="69">
        <v>476944.49647268478</v>
      </c>
      <c r="C12" s="70">
        <f>IF(ISNUMBER(B12/B$8*100),B12/B$8*100,0)</f>
        <v>11.659377698132232</v>
      </c>
      <c r="D12" s="69">
        <f t="shared" ref="D12:D53" si="0">F12+H12+J12</f>
        <v>292348.51673977386</v>
      </c>
      <c r="E12" s="70">
        <f>IF(ISNUMBER(D12/D$8*100),D12/D$8*100,0)</f>
        <v>15.317544853761945</v>
      </c>
      <c r="F12" s="69">
        <v>62452.795569896734</v>
      </c>
      <c r="G12" s="70">
        <f>IF(ISNUMBER(F12/F$8*100),F12/F$8*100,0)</f>
        <v>26.442128349722164</v>
      </c>
      <c r="H12" s="69">
        <v>205855.31450698801</v>
      </c>
      <c r="I12" s="70">
        <f>IF(ISNUMBER(H12/H$8*100),H12/H$8*100,0)</f>
        <v>13.381896252949238</v>
      </c>
      <c r="J12" s="69">
        <v>24040.406662889127</v>
      </c>
      <c r="K12" s="70">
        <f>IF(ISNUMBER(J12/J$8*100),J12/J$8*100,0)</f>
        <v>17.928922582912044</v>
      </c>
      <c r="L12" s="69">
        <v>151521.75565941894</v>
      </c>
      <c r="M12" s="70">
        <f>IF(ISNUMBER(L12/L$8*100),L12/L$8*100,0)</f>
        <v>9.1751347113430324</v>
      </c>
      <c r="N12" s="69">
        <v>33074.224073477904</v>
      </c>
      <c r="O12" s="70">
        <f>IF(ISNUMBER(N12/N$8*100),N12/N$8*100,0)</f>
        <v>6.2330532897540429</v>
      </c>
    </row>
    <row r="13" spans="1:17" x14ac:dyDescent="0.2">
      <c r="A13" s="176" t="s">
        <v>69</v>
      </c>
      <c r="B13" s="69">
        <v>274052.20069976652</v>
      </c>
      <c r="C13" s="70">
        <f>IF(ISNUMBER(B13/B$8*100),B13/B$8*100,0)</f>
        <v>6.6994758102757848</v>
      </c>
      <c r="D13" s="69">
        <f t="shared" si="0"/>
        <v>168103.93142534816</v>
      </c>
      <c r="E13" s="70">
        <f>IF(ISNUMBER(D13/D$8*100),D13/D$8*100,0)</f>
        <v>8.80777346988733</v>
      </c>
      <c r="F13" s="69">
        <v>10771.899243777685</v>
      </c>
      <c r="G13" s="70">
        <f>IF(ISNUMBER(F13/F$8*100),F13/F$8*100,0)</f>
        <v>4.5607556839543353</v>
      </c>
      <c r="H13" s="69">
        <v>148658.76779807216</v>
      </c>
      <c r="I13" s="70">
        <f>IF(ISNUMBER(H13/H$8*100),H13/H$8*100,0)</f>
        <v>9.6637592890395947</v>
      </c>
      <c r="J13" s="69">
        <v>8673.2643834983173</v>
      </c>
      <c r="K13" s="70">
        <f>IF(ISNUMBER(J13/J$8*100),J13/J$8*100,0)</f>
        <v>6.4683716816203702</v>
      </c>
      <c r="L13" s="69">
        <v>90323.276916243311</v>
      </c>
      <c r="M13" s="70">
        <f>IF(ISNUMBER(L13/L$8*100),L13/L$8*100,0)</f>
        <v>5.4693679443580105</v>
      </c>
      <c r="N13" s="69">
        <v>15624.992358173713</v>
      </c>
      <c r="O13" s="70">
        <f>IF(ISNUMBER(N13/N$8*100),N13/N$8*100,0)</f>
        <v>2.9446317411447378</v>
      </c>
    </row>
    <row r="14" spans="1:17" x14ac:dyDescent="0.2">
      <c r="A14" s="176" t="s">
        <v>97</v>
      </c>
      <c r="B14" s="69">
        <v>1476424.0333387966</v>
      </c>
      <c r="C14" s="70">
        <f>IF(ISNUMBER(B14/B$8*100),B14/B$8*100,0)</f>
        <v>36.092638817738582</v>
      </c>
      <c r="D14" s="69">
        <f t="shared" si="0"/>
        <v>783844.08774720866</v>
      </c>
      <c r="E14" s="70">
        <f>IF(ISNUMBER(D14/D$8*100),D14/D$8*100,0)</f>
        <v>41.069361686248271</v>
      </c>
      <c r="F14" s="69">
        <v>118754.05049670895</v>
      </c>
      <c r="G14" s="70">
        <f>IF(ISNUMBER(F14/F$8*100),F14/F$8*100,0)</f>
        <v>50.279732342309259</v>
      </c>
      <c r="H14" s="69">
        <v>600874.51240007277</v>
      </c>
      <c r="I14" s="70">
        <f>IF(ISNUMBER(H14/H$8*100),H14/H$8*100,0)</f>
        <v>39.060640262004398</v>
      </c>
      <c r="J14" s="69">
        <v>64215.524850426918</v>
      </c>
      <c r="K14" s="70">
        <f>IF(ISNUMBER(J14/J$8*100),J14/J$8*100,0)</f>
        <v>47.890836033220666</v>
      </c>
      <c r="L14" s="69">
        <v>556989.644217105</v>
      </c>
      <c r="M14" s="70">
        <f>IF(ISNUMBER(L14/L$8*100),L14/L$8*100,0)</f>
        <v>33.72753302833901</v>
      </c>
      <c r="N14" s="69">
        <v>135590.30137449803</v>
      </c>
      <c r="O14" s="70">
        <f>IF(ISNUMBER(N14/N$8*100),N14/N$8*100,0)</f>
        <v>25.552876831319921</v>
      </c>
    </row>
    <row r="15" spans="1:17" x14ac:dyDescent="0.2">
      <c r="A15" s="175" t="s">
        <v>70</v>
      </c>
      <c r="B15" s="69">
        <v>1863230.6646243809</v>
      </c>
      <c r="C15" s="70">
        <f>IF(ISNUMBER(B15/B$8*100),B15/B$8*100,0)</f>
        <v>45.548507673873054</v>
      </c>
      <c r="D15" s="69">
        <f t="shared" si="0"/>
        <v>664289.46485241444</v>
      </c>
      <c r="E15" s="70">
        <f>IF(ISNUMBER(D15/D$8*100),D15/D$8*100,0)</f>
        <v>34.805319990098091</v>
      </c>
      <c r="F15" s="105">
        <v>44207.974396517828</v>
      </c>
      <c r="G15" s="70">
        <f>IF(ISNUMBER(F15/F$8*100),F15/F$8*100,0)</f>
        <v>18.717383624015223</v>
      </c>
      <c r="H15" s="69">
        <v>582923.39498472877</v>
      </c>
      <c r="I15" s="70">
        <f>IF(ISNUMBER(H15/H$8*100),H15/H$8*100,0)</f>
        <v>37.89370419600116</v>
      </c>
      <c r="J15" s="69">
        <v>37158.095471167842</v>
      </c>
      <c r="K15" s="70">
        <f>IF(ISNUMBER(J15/J$8*100),J15/J$8*100,0)</f>
        <v>27.711869702247366</v>
      </c>
      <c r="L15" s="69">
        <v>852604.35300245613</v>
      </c>
      <c r="M15" s="70">
        <f>IF(ISNUMBER(L15/L$8*100),L15/L$8*100,0)</f>
        <v>51.627964315952823</v>
      </c>
      <c r="N15" s="69">
        <v>346336.84676937817</v>
      </c>
      <c r="O15" s="70">
        <f>IF(ISNUMBER(N15/N$8*100),N15/N$8*100,0)</f>
        <v>65.269438137779233</v>
      </c>
      <c r="P15" s="206"/>
    </row>
    <row r="16" spans="1:17" x14ac:dyDescent="0.2">
      <c r="A16" s="174"/>
      <c r="B16" s="105"/>
      <c r="C16" s="70"/>
      <c r="D16" s="105">
        <f t="shared" si="0"/>
        <v>0</v>
      </c>
      <c r="E16" s="70"/>
      <c r="F16" s="105"/>
      <c r="G16" s="70"/>
      <c r="H16" s="105"/>
      <c r="I16" s="70"/>
      <c r="J16" s="105"/>
      <c r="K16" s="70"/>
      <c r="L16" s="105"/>
      <c r="M16" s="70"/>
      <c r="N16" s="105"/>
      <c r="O16" s="70"/>
    </row>
    <row r="17" spans="1:15" x14ac:dyDescent="0.2">
      <c r="A17" s="174" t="s">
        <v>14</v>
      </c>
      <c r="B17" s="103"/>
      <c r="C17" s="67"/>
      <c r="D17" s="103"/>
      <c r="E17" s="67"/>
      <c r="F17" s="103"/>
      <c r="G17" s="67"/>
      <c r="H17" s="103"/>
      <c r="I17" s="67"/>
      <c r="J17" s="103"/>
      <c r="K17" s="67"/>
      <c r="L17" s="103"/>
      <c r="M17" s="67"/>
      <c r="N17" s="103"/>
      <c r="O17" s="67"/>
    </row>
    <row r="18" spans="1:15" x14ac:dyDescent="0.2">
      <c r="A18" s="177" t="s">
        <v>44</v>
      </c>
      <c r="B18" s="69">
        <v>373555.16605876043</v>
      </c>
      <c r="C18" s="70">
        <f>IF(ISNUMBER(B18/B$8*100),B18/B$8*100,0)</f>
        <v>9.1319237445421173</v>
      </c>
      <c r="D18" s="69">
        <f t="shared" si="0"/>
        <v>123587.75075018925</v>
      </c>
      <c r="E18" s="70">
        <f>IF(ISNUMBER(D18/D$8*100),D18/D$8*100,0)</f>
        <v>6.475356661982425</v>
      </c>
      <c r="F18" s="69">
        <v>1754.4880983471062</v>
      </c>
      <c r="G18" s="70">
        <f>IF(ISNUMBER(F18/F$8*100),F18/F$8*100,0)</f>
        <v>0.74283943674918596</v>
      </c>
      <c r="H18" s="69">
        <v>105060.84756084267</v>
      </c>
      <c r="I18" s="70">
        <f>IF(ISNUMBER(H18/H$8*100),H18/H$8*100,0)</f>
        <v>6.8296189761881818</v>
      </c>
      <c r="J18" s="69">
        <v>16772.415090999475</v>
      </c>
      <c r="K18" s="70">
        <f>IF(ISNUMBER(J18/J$8*100),J18/J$8*100,0)</f>
        <v>12.508579239601614</v>
      </c>
      <c r="L18" s="69">
        <v>223578.9415861945</v>
      </c>
      <c r="M18" s="70">
        <f>IF(ISNUMBER(L18/L$8*100),L18/L$8*100,0)</f>
        <v>13.538431486259721</v>
      </c>
      <c r="N18" s="69">
        <v>26388.47372236941</v>
      </c>
      <c r="O18" s="70">
        <f>IF(ISNUMBER(N18/N$8*100),N18/N$8*100,0)</f>
        <v>4.9730800209066519</v>
      </c>
    </row>
    <row r="19" spans="1:15" x14ac:dyDescent="0.2">
      <c r="A19" s="177" t="s">
        <v>45</v>
      </c>
      <c r="B19" s="69">
        <v>2244815.6207909179</v>
      </c>
      <c r="C19" s="70">
        <f>IF(ISNUMBER(B19/B$8*100),B19/B$8*100,0)</f>
        <v>54.876727541749624</v>
      </c>
      <c r="D19" s="69">
        <f t="shared" si="0"/>
        <v>885155.47652814852</v>
      </c>
      <c r="E19" s="70">
        <f>IF(ISNUMBER(D19/D$8*100),D19/D$8*100,0)</f>
        <v>46.37755260561692</v>
      </c>
      <c r="F19" s="69">
        <v>30608.649822206637</v>
      </c>
      <c r="G19" s="70">
        <f>IF(ISNUMBER(F19/F$8*100),F19/F$8*100,0)</f>
        <v>12.959513498553651</v>
      </c>
      <c r="H19" s="69">
        <v>770048.64119318209</v>
      </c>
      <c r="I19" s="70">
        <f>IF(ISNUMBER(H19/H$8*100),H19/H$8*100,0)</f>
        <v>50.058027653310297</v>
      </c>
      <c r="J19" s="69">
        <v>84498.185512759854</v>
      </c>
      <c r="K19" s="70">
        <f>IF(ISNUMBER(J19/J$8*100),J19/J$8*100,0)</f>
        <v>63.017296158863999</v>
      </c>
      <c r="L19" s="69">
        <v>1013342.4185273026</v>
      </c>
      <c r="M19" s="70">
        <f>IF(ISNUMBER(L19/L$8*100),L19/L$8*100,0)</f>
        <v>61.361176540249495</v>
      </c>
      <c r="N19" s="69">
        <v>346317.72573527071</v>
      </c>
      <c r="O19" s="70">
        <f>IF(ISNUMBER(N19/N$8*100),N19/N$8*100,0)</f>
        <v>65.26583465416364</v>
      </c>
    </row>
    <row r="20" spans="1:15" x14ac:dyDescent="0.2">
      <c r="A20" s="177" t="s">
        <v>46</v>
      </c>
      <c r="B20" s="69">
        <v>1044987.4304022967</v>
      </c>
      <c r="C20" s="70">
        <f>IF(ISNUMBER(B20/B$8*100),B20/B$8*100,0)</f>
        <v>25.545746372940553</v>
      </c>
      <c r="D20" s="69">
        <f t="shared" si="0"/>
        <v>588712.75557863631</v>
      </c>
      <c r="E20" s="70">
        <f>IF(ISNUMBER(D20/D$8*100),D20/D$8*100,0)</f>
        <v>30.845492702069556</v>
      </c>
      <c r="F20" s="69">
        <v>91600.761787098061</v>
      </c>
      <c r="G20" s="70">
        <f>IF(ISNUMBER(F20/F$8*100),F20/F$8*100,0)</f>
        <v>38.783197421418123</v>
      </c>
      <c r="H20" s="69">
        <v>465765.80271614948</v>
      </c>
      <c r="I20" s="70">
        <f>IF(ISNUMBER(H20/H$8*100),H20/H$8*100,0)</f>
        <v>30.277720373877219</v>
      </c>
      <c r="J20" s="69">
        <v>31346.191075388819</v>
      </c>
      <c r="K20" s="70">
        <f>IF(ISNUMBER(J20/J$8*100),J20/J$8*100,0)</f>
        <v>23.377451177952498</v>
      </c>
      <c r="L20" s="69">
        <v>326737.56830968452</v>
      </c>
      <c r="M20" s="70">
        <f>IF(ISNUMBER(L20/L$8*100),L20/L$8*100,0)</f>
        <v>19.785021572983919</v>
      </c>
      <c r="N20" s="69">
        <v>129537.10651399173</v>
      </c>
      <c r="O20" s="70">
        <f>IF(ISNUMBER(N20/N$8*100),N20/N$8*100,0)</f>
        <v>24.412112771217405</v>
      </c>
    </row>
    <row r="21" spans="1:15" x14ac:dyDescent="0.2">
      <c r="A21" s="177" t="s">
        <v>47</v>
      </c>
      <c r="B21" s="69">
        <v>407705.70588160056</v>
      </c>
      <c r="C21" s="70">
        <f>IF(ISNUMBER(B21/B$8*100),B21/B$8*100,0)</f>
        <v>9.9667673067057549</v>
      </c>
      <c r="D21" s="69">
        <f t="shared" si="0"/>
        <v>299168.68129861378</v>
      </c>
      <c r="E21" s="70">
        <f>IF(ISNUMBER(D21/D$8*100),D21/D$8*100,0)</f>
        <v>15.674886076851019</v>
      </c>
      <c r="F21" s="104">
        <v>110783.67323721742</v>
      </c>
      <c r="G21" s="70">
        <f>IF(ISNUMBER(F21/F$8*100),F21/F$8*100,0)</f>
        <v>46.905123782868429</v>
      </c>
      <c r="H21" s="69">
        <v>187638.41158118244</v>
      </c>
      <c r="I21" s="70">
        <f>IF(ISNUMBER(H21/H$8*100),H21/H$8*100,0)</f>
        <v>12.197682449254108</v>
      </c>
      <c r="J21" s="69">
        <v>746.59648021394707</v>
      </c>
      <c r="K21" s="70">
        <f>IF(ISNUMBER(J21/J$8*100),J21/J$8*100,0)</f>
        <v>0.55679883797863416</v>
      </c>
      <c r="L21" s="69">
        <v>80898.401699819733</v>
      </c>
      <c r="M21" s="70">
        <f>IF(ISNUMBER(L21/L$8*100),L21/L$8*100,0)</f>
        <v>4.8986611216185967</v>
      </c>
      <c r="N21" s="69">
        <v>27638.622883166274</v>
      </c>
      <c r="O21" s="70">
        <f>IF(ISNUMBER(N21/N$8*100),N21/N$8*100,0)</f>
        <v>5.2086787857356267</v>
      </c>
    </row>
    <row r="22" spans="1:15" x14ac:dyDescent="0.2">
      <c r="A22" s="176" t="s">
        <v>63</v>
      </c>
      <c r="B22" s="104">
        <v>19587.472002071925</v>
      </c>
      <c r="C22" s="70">
        <f>IF(ISNUMBER(B22/B$8*100),B22/B$8*100,0)</f>
        <v>0.47883503408205569</v>
      </c>
      <c r="D22" s="104">
        <f t="shared" si="0"/>
        <v>11961.336609139282</v>
      </c>
      <c r="E22" s="70">
        <f>IF(ISNUMBER(D22/D$8*100),D22/D$8*100,0)</f>
        <v>0.62671195347477193</v>
      </c>
      <c r="F22" s="105">
        <v>1439.1467620315327</v>
      </c>
      <c r="G22" s="70">
        <f>IF(ISNUMBER(F22/F$8*100),F22/F$8*100,0)</f>
        <v>0.60932586041140402</v>
      </c>
      <c r="H22" s="104">
        <v>9798.2866384879635</v>
      </c>
      <c r="I22" s="70">
        <f>IF(ISNUMBER(H22/H$8*100),H22/H$8*100,0)</f>
        <v>0.63695054736346701</v>
      </c>
      <c r="J22" s="104">
        <v>723.90320861978591</v>
      </c>
      <c r="K22" s="70">
        <f>IF(ISNUMBER(J22/J$8*100),J22/J$8*100,0)</f>
        <v>0.53987458560345336</v>
      </c>
      <c r="L22" s="104">
        <v>6881.6996722032454</v>
      </c>
      <c r="M22" s="70">
        <f>IF(ISNUMBER(L22/L$8*100),L22/L$8*100,0)</f>
        <v>0.41670927888001286</v>
      </c>
      <c r="N22" s="104">
        <v>744.43572072940015</v>
      </c>
      <c r="O22" s="70">
        <f>IF(ISNUMBER(N22/N$8*100),N22/N$8*100,0)</f>
        <v>0.14029376797455073</v>
      </c>
    </row>
    <row r="23" spans="1:15" x14ac:dyDescent="0.2">
      <c r="A23"/>
      <c r="B23" s="105"/>
      <c r="C23" s="106"/>
      <c r="D23" s="105">
        <f t="shared" si="0"/>
        <v>0</v>
      </c>
      <c r="E23" s="106"/>
      <c r="F23" s="105"/>
      <c r="G23" s="106"/>
      <c r="H23" s="105"/>
      <c r="I23" s="106"/>
      <c r="J23" s="105"/>
      <c r="K23" s="106"/>
      <c r="L23" s="105"/>
      <c r="M23" s="106"/>
      <c r="N23" s="105"/>
      <c r="O23" s="106"/>
    </row>
    <row r="24" spans="1:15" x14ac:dyDescent="0.2">
      <c r="A24" s="179" t="s">
        <v>19</v>
      </c>
      <c r="B24" s="103"/>
      <c r="C24" s="67"/>
      <c r="D24" s="103"/>
      <c r="E24" s="67"/>
      <c r="F24" s="103"/>
      <c r="G24" s="67"/>
      <c r="H24" s="103"/>
      <c r="I24" s="67"/>
      <c r="J24" s="103"/>
      <c r="K24" s="67"/>
      <c r="L24" s="103"/>
      <c r="M24" s="67"/>
      <c r="N24" s="103"/>
      <c r="O24" s="67"/>
    </row>
    <row r="25" spans="1:15" x14ac:dyDescent="0.2">
      <c r="A25" s="177" t="s">
        <v>48</v>
      </c>
      <c r="B25" s="104">
        <v>36038.435494957805</v>
      </c>
      <c r="C25" s="70">
        <f t="shared" ref="C25:C33" si="1">IF(ISNUMBER(B25/B$8*100),B25/B$8*100,0)</f>
        <v>0.88099503022476455</v>
      </c>
      <c r="D25" s="104">
        <f t="shared" si="0"/>
        <v>3855.7071023909602</v>
      </c>
      <c r="E25" s="70">
        <f t="shared" ref="E25:E33" si="2">IF(ISNUMBER(D25/D$8*100),D25/D$8*100,0)</f>
        <v>0.20201903927021689</v>
      </c>
      <c r="F25" s="104">
        <v>186.64912005348677</v>
      </c>
      <c r="G25" s="70">
        <f t="shared" ref="G25:G33" si="3">IF(ISNUMBER(F25/F$8*100),F25/F$8*100,0)</f>
        <v>7.9026085922660305E-2</v>
      </c>
      <c r="H25" s="104">
        <v>3669.0579823374733</v>
      </c>
      <c r="I25" s="70">
        <f t="shared" ref="I25:I33" si="4">IF(ISNUMBER(H25/H$8*100),H25/H$8*100,0)</f>
        <v>0.23851195381224222</v>
      </c>
      <c r="J25" s="104">
        <v>0</v>
      </c>
      <c r="K25" s="70">
        <f t="shared" ref="K25:K33" si="5">IF(ISNUMBER(J25/J$8*100),J25/J$8*100,0)</f>
        <v>0</v>
      </c>
      <c r="L25" s="104">
        <v>3213.0839253077611</v>
      </c>
      <c r="M25" s="70">
        <f t="shared" ref="M25:M33" si="6">IF(ISNUMBER(L25/L$8*100),L25/L$8*100,0)</f>
        <v>0.19456267336166513</v>
      </c>
      <c r="N25" s="104">
        <v>28969.644467259081</v>
      </c>
      <c r="O25" s="70">
        <f t="shared" ref="O25:O33" si="7">IF(ISNUMBER(N25/N$8*100),N25/N$8*100,0)</f>
        <v>5.4595184863143045</v>
      </c>
    </row>
    <row r="26" spans="1:15" x14ac:dyDescent="0.2">
      <c r="A26" s="177" t="s">
        <v>49</v>
      </c>
      <c r="B26" s="104">
        <v>136362.33553532819</v>
      </c>
      <c r="C26" s="70">
        <f t="shared" si="1"/>
        <v>3.3335115208670523</v>
      </c>
      <c r="D26" s="104">
        <f t="shared" si="0"/>
        <v>31420.302915544984</v>
      </c>
      <c r="E26" s="70">
        <f t="shared" si="2"/>
        <v>1.6462607869361883</v>
      </c>
      <c r="F26" s="104">
        <v>0</v>
      </c>
      <c r="G26" s="70">
        <f t="shared" si="3"/>
        <v>0</v>
      </c>
      <c r="H26" s="104">
        <v>27914.903838405655</v>
      </c>
      <c r="I26" s="70">
        <f t="shared" si="4"/>
        <v>1.8146451451653833</v>
      </c>
      <c r="J26" s="104">
        <v>3505.3990771393296</v>
      </c>
      <c r="K26" s="70">
        <f t="shared" si="5"/>
        <v>2.6142664538724327</v>
      </c>
      <c r="L26" s="104">
        <v>8099.4401368619065</v>
      </c>
      <c r="M26" s="70">
        <f t="shared" si="6"/>
        <v>0.49044742135382685</v>
      </c>
      <c r="N26" s="104">
        <v>96842.592482922075</v>
      </c>
      <c r="O26" s="70">
        <f t="shared" si="7"/>
        <v>18.250618316032767</v>
      </c>
    </row>
    <row r="27" spans="1:15" x14ac:dyDescent="0.2">
      <c r="A27" s="177" t="s">
        <v>50</v>
      </c>
      <c r="B27" s="104">
        <v>307284.1172855199</v>
      </c>
      <c r="C27" s="70">
        <f t="shared" si="1"/>
        <v>7.5118627231590835</v>
      </c>
      <c r="D27" s="104">
        <f t="shared" si="0"/>
        <v>150293.03158502886</v>
      </c>
      <c r="E27" s="70">
        <f t="shared" si="2"/>
        <v>7.8745747650250957</v>
      </c>
      <c r="F27" s="104">
        <v>966.31491832503798</v>
      </c>
      <c r="G27" s="70">
        <f t="shared" si="3"/>
        <v>0.40913177486194308</v>
      </c>
      <c r="H27" s="104">
        <v>136475.04704959883</v>
      </c>
      <c r="I27" s="70">
        <f t="shared" si="4"/>
        <v>8.8717404508500142</v>
      </c>
      <c r="J27" s="104">
        <v>12851.669617104997</v>
      </c>
      <c r="K27" s="70">
        <f t="shared" si="5"/>
        <v>9.5845545733604229</v>
      </c>
      <c r="L27" s="104">
        <v>34548.621288412847</v>
      </c>
      <c r="M27" s="70">
        <f t="shared" si="6"/>
        <v>2.0920312930168774</v>
      </c>
      <c r="N27" s="104">
        <v>122442.46441207662</v>
      </c>
      <c r="O27" s="70">
        <f t="shared" si="7"/>
        <v>23.075081184483057</v>
      </c>
    </row>
    <row r="28" spans="1:15" x14ac:dyDescent="0.2">
      <c r="A28" s="177" t="s">
        <v>51</v>
      </c>
      <c r="B28" s="104">
        <v>653214.06433744635</v>
      </c>
      <c r="C28" s="70">
        <f t="shared" si="1"/>
        <v>15.968460796105481</v>
      </c>
      <c r="D28" s="104">
        <f t="shared" si="0"/>
        <v>408390.64971893205</v>
      </c>
      <c r="E28" s="70">
        <f t="shared" si="2"/>
        <v>21.397550309772654</v>
      </c>
      <c r="F28" s="105">
        <v>26362.906369803732</v>
      </c>
      <c r="G28" s="70">
        <f t="shared" si="3"/>
        <v>11.161891914380014</v>
      </c>
      <c r="H28" s="104">
        <v>355801.69063980109</v>
      </c>
      <c r="I28" s="70">
        <f t="shared" si="4"/>
        <v>23.129358220208253</v>
      </c>
      <c r="J28" s="104">
        <v>26226.052709327239</v>
      </c>
      <c r="K28" s="70">
        <f t="shared" si="5"/>
        <v>19.558939882940834</v>
      </c>
      <c r="L28" s="104">
        <v>137151.70612651887</v>
      </c>
      <c r="M28" s="70">
        <f t="shared" si="6"/>
        <v>8.3049815132149174</v>
      </c>
      <c r="N28" s="104">
        <v>107671.70849200287</v>
      </c>
      <c r="O28" s="70">
        <f t="shared" si="7"/>
        <v>20.291435872797642</v>
      </c>
    </row>
    <row r="29" spans="1:15" x14ac:dyDescent="0.2">
      <c r="A29" s="177" t="s">
        <v>52</v>
      </c>
      <c r="B29" s="105">
        <v>478492.73885909026</v>
      </c>
      <c r="C29" s="70">
        <f t="shared" si="1"/>
        <v>11.697226007285314</v>
      </c>
      <c r="D29" s="105">
        <f t="shared" si="0"/>
        <v>290049.56634252006</v>
      </c>
      <c r="E29" s="70">
        <f t="shared" si="2"/>
        <v>15.197091785556868</v>
      </c>
      <c r="F29" s="69">
        <v>25985.736995385767</v>
      </c>
      <c r="G29" s="70">
        <f t="shared" si="3"/>
        <v>11.002200728149889</v>
      </c>
      <c r="H29" s="105">
        <v>246831.92958239716</v>
      </c>
      <c r="I29" s="70">
        <f t="shared" si="4"/>
        <v>16.045635166124327</v>
      </c>
      <c r="J29" s="105">
        <v>17231.899764737085</v>
      </c>
      <c r="K29" s="70">
        <f t="shared" si="5"/>
        <v>12.851255021213628</v>
      </c>
      <c r="L29" s="105">
        <v>145798.35139634449</v>
      </c>
      <c r="M29" s="70">
        <f t="shared" si="6"/>
        <v>8.8285639836435816</v>
      </c>
      <c r="N29" s="105">
        <v>42644.821120213921</v>
      </c>
      <c r="O29" s="70">
        <f t="shared" si="7"/>
        <v>8.0366947379869771</v>
      </c>
    </row>
    <row r="30" spans="1:15" x14ac:dyDescent="0.2">
      <c r="A30" s="177" t="s">
        <v>64</v>
      </c>
      <c r="B30" s="69">
        <v>517881.17598598677</v>
      </c>
      <c r="C30" s="70">
        <f t="shared" si="1"/>
        <v>12.660115124987762</v>
      </c>
      <c r="D30" s="69">
        <f t="shared" si="0"/>
        <v>289606.24059387692</v>
      </c>
      <c r="E30" s="70">
        <f t="shared" si="2"/>
        <v>15.173863817392713</v>
      </c>
      <c r="F30" s="104">
        <v>39294.009353703579</v>
      </c>
      <c r="G30" s="70">
        <f t="shared" si="3"/>
        <v>16.636841140969459</v>
      </c>
      <c r="H30" s="69">
        <v>229720.61300164982</v>
      </c>
      <c r="I30" s="70">
        <f t="shared" si="4"/>
        <v>14.933291461113216</v>
      </c>
      <c r="J30" s="69">
        <v>20591.61823852357</v>
      </c>
      <c r="K30" s="70">
        <f t="shared" si="5"/>
        <v>15.356875382032358</v>
      </c>
      <c r="L30" s="69">
        <v>193465.03203454133</v>
      </c>
      <c r="M30" s="70">
        <f t="shared" si="6"/>
        <v>11.714936400559516</v>
      </c>
      <c r="N30" s="69">
        <v>34809.903357554947</v>
      </c>
      <c r="O30" s="70">
        <f t="shared" si="7"/>
        <v>6.5601533737209339</v>
      </c>
    </row>
    <row r="31" spans="1:15" x14ac:dyDescent="0.2">
      <c r="A31" s="177" t="s">
        <v>65</v>
      </c>
      <c r="B31" s="104">
        <v>696933.11893512169</v>
      </c>
      <c r="C31" s="70">
        <f t="shared" si="1"/>
        <v>17.037216120738428</v>
      </c>
      <c r="D31" s="104">
        <f t="shared" si="0"/>
        <v>334059.39524886745</v>
      </c>
      <c r="E31" s="70">
        <f t="shared" si="2"/>
        <v>17.50297838897486</v>
      </c>
      <c r="F31" s="104">
        <v>54983.939417943249</v>
      </c>
      <c r="G31" s="70">
        <f t="shared" si="3"/>
        <v>23.279860733142314</v>
      </c>
      <c r="H31" s="104">
        <v>256952.22550567181</v>
      </c>
      <c r="I31" s="70">
        <f t="shared" si="4"/>
        <v>16.703518351791654</v>
      </c>
      <c r="J31" s="104">
        <v>22123.230325252393</v>
      </c>
      <c r="K31" s="70">
        <f t="shared" si="5"/>
        <v>16.49912538283635</v>
      </c>
      <c r="L31" s="104">
        <v>330517.76587659668</v>
      </c>
      <c r="M31" s="70">
        <f t="shared" si="6"/>
        <v>20.013924820316074</v>
      </c>
      <c r="N31" s="104">
        <v>32355.95780966949</v>
      </c>
      <c r="O31" s="70">
        <f t="shared" si="7"/>
        <v>6.0976913266553998</v>
      </c>
    </row>
    <row r="32" spans="1:15" x14ac:dyDescent="0.2">
      <c r="A32" s="177" t="s">
        <v>66</v>
      </c>
      <c r="B32" s="104">
        <v>818486.93376432906</v>
      </c>
      <c r="C32" s="70">
        <f t="shared" si="1"/>
        <v>20.008718776129108</v>
      </c>
      <c r="D32" s="104">
        <f t="shared" si="0"/>
        <v>317970.60829387564</v>
      </c>
      <c r="E32" s="70">
        <f t="shared" si="2"/>
        <v>16.66000946074503</v>
      </c>
      <c r="F32" s="104">
        <v>72427.469139342851</v>
      </c>
      <c r="G32" s="70">
        <f t="shared" si="3"/>
        <v>30.665343601546823</v>
      </c>
      <c r="H32" s="104">
        <v>223061.59867033717</v>
      </c>
      <c r="I32" s="70">
        <f t="shared" si="4"/>
        <v>14.500413450934357</v>
      </c>
      <c r="J32" s="104">
        <v>22481.540484195626</v>
      </c>
      <c r="K32" s="70">
        <f t="shared" si="5"/>
        <v>16.766346948197018</v>
      </c>
      <c r="L32" s="104">
        <v>464826.089156628</v>
      </c>
      <c r="M32" s="70">
        <f t="shared" si="6"/>
        <v>28.146730261923921</v>
      </c>
      <c r="N32" s="104">
        <v>35690.236313861933</v>
      </c>
      <c r="O32" s="70">
        <f t="shared" si="7"/>
        <v>6.7260578622796929</v>
      </c>
    </row>
    <row r="33" spans="1:15" x14ac:dyDescent="0.2">
      <c r="A33" s="176" t="s">
        <v>98</v>
      </c>
      <c r="B33" s="104">
        <v>445958.47493771795</v>
      </c>
      <c r="C33" s="70">
        <f t="shared" si="1"/>
        <v>10.901893900519468</v>
      </c>
      <c r="D33" s="104">
        <f t="shared" si="0"/>
        <v>82940.498963698876</v>
      </c>
      <c r="E33" s="70">
        <f t="shared" si="2"/>
        <v>4.3456516463215227</v>
      </c>
      <c r="F33" s="105">
        <v>15979.694392343261</v>
      </c>
      <c r="G33" s="70">
        <f t="shared" si="3"/>
        <v>6.7657040210277772</v>
      </c>
      <c r="H33" s="104">
        <v>57884.923419653715</v>
      </c>
      <c r="I33" s="70">
        <f t="shared" si="4"/>
        <v>3.7628857999943572</v>
      </c>
      <c r="J33" s="104">
        <v>9075.8811517019003</v>
      </c>
      <c r="K33" s="70">
        <f t="shared" si="5"/>
        <v>6.7686363555473443</v>
      </c>
      <c r="L33" s="104">
        <v>333818.93985404877</v>
      </c>
      <c r="M33" s="70">
        <f t="shared" si="6"/>
        <v>20.213821632604759</v>
      </c>
      <c r="N33" s="104">
        <v>29199.03611996349</v>
      </c>
      <c r="O33" s="70">
        <f t="shared" si="7"/>
        <v>5.5027488397265225</v>
      </c>
    </row>
    <row r="34" spans="1:15" x14ac:dyDescent="0.2">
      <c r="A34" s="178"/>
      <c r="B34" s="105"/>
      <c r="C34" s="70"/>
      <c r="D34" s="105"/>
      <c r="E34" s="70"/>
      <c r="F34" s="105"/>
      <c r="G34" s="70"/>
      <c r="H34" s="105"/>
      <c r="I34" s="70"/>
      <c r="J34" s="105"/>
      <c r="K34" s="70"/>
      <c r="L34" s="105"/>
      <c r="M34" s="70"/>
      <c r="N34" s="105"/>
      <c r="O34" s="70"/>
    </row>
    <row r="35" spans="1:15" x14ac:dyDescent="0.2">
      <c r="A35" s="174" t="s">
        <v>15</v>
      </c>
      <c r="B35" s="103"/>
      <c r="C35" s="67"/>
      <c r="D35" s="103"/>
      <c r="E35" s="67"/>
      <c r="F35" s="103"/>
      <c r="G35" s="67"/>
      <c r="H35" s="103"/>
      <c r="I35" s="67"/>
      <c r="J35" s="103"/>
      <c r="K35" s="67"/>
      <c r="L35" s="103"/>
      <c r="M35" s="67"/>
      <c r="N35" s="103"/>
      <c r="O35" s="67"/>
    </row>
    <row r="36" spans="1:15" x14ac:dyDescent="0.2">
      <c r="A36" s="176" t="s">
        <v>71</v>
      </c>
      <c r="B36" s="104">
        <v>2490998.3382148035</v>
      </c>
      <c r="C36" s="70">
        <f t="shared" ref="C36:C47" si="8">IF(ISNUMBER(B36/B$8*100),B36/B$8*100,0)</f>
        <v>60.894906399930512</v>
      </c>
      <c r="D36" s="104">
        <f t="shared" si="0"/>
        <v>1267968.0643227194</v>
      </c>
      <c r="E36" s="70">
        <f t="shared" ref="E36:E47" si="9">IF(ISNUMBER(D36/D$8*100),D36/D$8*100,0)</f>
        <v>66.434945232470838</v>
      </c>
      <c r="F36" s="104">
        <v>103520.37444309353</v>
      </c>
      <c r="G36" s="70">
        <f t="shared" ref="G36:G47" si="10">IF(ISNUMBER(F36/F$8*100),F36/F$8*100,0)</f>
        <v>43.829887883433678</v>
      </c>
      <c r="H36" s="104">
        <v>1147074.6865879768</v>
      </c>
      <c r="I36" s="70">
        <f t="shared" ref="I36:I47" si="11">IF(ISNUMBER(H36/H$8*100),H36/H$8*100,0)</f>
        <v>74.567103050348933</v>
      </c>
      <c r="J36" s="104">
        <v>17373.003291649155</v>
      </c>
      <c r="K36" s="70">
        <f t="shared" ref="K36:K47" si="12">IF(ISNUMBER(J36/J$8*100),J36/J$8*100,0)</f>
        <v>12.956487609233347</v>
      </c>
      <c r="L36" s="104">
        <v>930739.43277131894</v>
      </c>
      <c r="M36" s="70">
        <f t="shared" ref="M36:M47" si="13">IF(ISNUMBER(L36/L$8*100),L36/L$8*100,0)</f>
        <v>56.359297314576807</v>
      </c>
      <c r="N36" s="104">
        <v>292290.84112068242</v>
      </c>
      <c r="O36" s="70">
        <f t="shared" ref="O36:O47" si="14">IF(ISNUMBER(N36/N$8*100),N36/N$8*100,0)</f>
        <v>55.08411579859834</v>
      </c>
    </row>
    <row r="37" spans="1:15" x14ac:dyDescent="0.2">
      <c r="A37" s="176" t="s">
        <v>4</v>
      </c>
      <c r="B37" s="104">
        <v>1599653.0569208513</v>
      </c>
      <c r="C37" s="70">
        <f t="shared" si="8"/>
        <v>39.105093600089774</v>
      </c>
      <c r="D37" s="104">
        <f t="shared" si="0"/>
        <v>640617.93644200708</v>
      </c>
      <c r="E37" s="70">
        <f t="shared" si="9"/>
        <v>33.565054767523812</v>
      </c>
      <c r="F37" s="105">
        <v>132666.34526380704</v>
      </c>
      <c r="G37" s="70">
        <f t="shared" si="10"/>
        <v>56.17011211656704</v>
      </c>
      <c r="H37" s="104">
        <v>391237.30310186744</v>
      </c>
      <c r="I37" s="70">
        <f t="shared" si="11"/>
        <v>25.432896949644306</v>
      </c>
      <c r="J37" s="104">
        <v>116714.28807633255</v>
      </c>
      <c r="K37" s="70">
        <f t="shared" si="12"/>
        <v>87.043512390766722</v>
      </c>
      <c r="L37" s="104">
        <v>720699.59702388186</v>
      </c>
      <c r="M37" s="70">
        <f t="shared" si="13"/>
        <v>43.640702685414702</v>
      </c>
      <c r="N37" s="104">
        <v>238335.52345483977</v>
      </c>
      <c r="O37" s="70">
        <f t="shared" si="14"/>
        <v>44.915884201398526</v>
      </c>
    </row>
    <row r="38" spans="1:15" x14ac:dyDescent="0.2">
      <c r="A38" s="178"/>
      <c r="B38" s="105"/>
      <c r="C38" s="70"/>
      <c r="D38" s="105"/>
      <c r="E38" s="70"/>
      <c r="F38" s="105"/>
      <c r="G38" s="70"/>
      <c r="H38" s="105"/>
      <c r="I38" s="70"/>
      <c r="J38" s="105"/>
      <c r="K38" s="70"/>
      <c r="L38" s="105"/>
      <c r="M38" s="70"/>
      <c r="N38" s="105"/>
      <c r="O38" s="70"/>
    </row>
    <row r="39" spans="1:15" x14ac:dyDescent="0.2">
      <c r="A39" s="174" t="s">
        <v>110</v>
      </c>
      <c r="B39" s="103">
        <v>3295010.5409881538</v>
      </c>
      <c r="C39" s="67">
        <f>IF(ISNUMBER(B39/B$8*100),B39/B$8*100,0)</f>
        <v>80.549776128736895</v>
      </c>
      <c r="D39" s="103">
        <f t="shared" si="0"/>
        <v>1825655.9149867333</v>
      </c>
      <c r="E39" s="67">
        <f>IF(ISNUMBER(D39/D$8*100),D39/D$8*100,0)</f>
        <v>95.654893950554893</v>
      </c>
      <c r="F39" s="103">
        <v>215363.12852464299</v>
      </c>
      <c r="G39" s="67">
        <f>IF(ISNUMBER(F39/F$8*100),F39/F$8*100,0)</f>
        <v>91.183419961927854</v>
      </c>
      <c r="H39" s="103">
        <v>1478139.05660414</v>
      </c>
      <c r="I39" s="67">
        <f>IF(ISNUMBER(H39/H$8*100),H39/H$8*100,0)</f>
        <v>96.088379113658462</v>
      </c>
      <c r="J39" s="103">
        <v>132153.72985795056</v>
      </c>
      <c r="K39" s="67">
        <f>IF(ISNUMBER(J39/J$8*100),J39/J$8*100,0)</f>
        <v>98.557983019640034</v>
      </c>
      <c r="L39" s="103">
        <v>1469354.6260019592</v>
      </c>
      <c r="M39" s="67">
        <f>IF(ISNUMBER(L39/L$8*100),L39/L$8*100,0)</f>
        <v>88.974197623514627</v>
      </c>
      <c r="N39" s="103">
        <v>0</v>
      </c>
      <c r="O39" s="67">
        <f>IF(ISNUMBER(N39/N$8*100),N39/N$8*100,0)</f>
        <v>0</v>
      </c>
    </row>
    <row r="40" spans="1:15" x14ac:dyDescent="0.2">
      <c r="A40" s="171" t="s">
        <v>103</v>
      </c>
      <c r="B40" s="104">
        <f>SUM(B41:B43)</f>
        <v>2626954.2176897041</v>
      </c>
      <c r="C40" s="70">
        <f t="shared" si="8"/>
        <v>64.218481702304089</v>
      </c>
      <c r="D40" s="104">
        <f t="shared" si="0"/>
        <v>1359357.2267747188</v>
      </c>
      <c r="E40" s="70">
        <f t="shared" si="9"/>
        <v>71.223262993125971</v>
      </c>
      <c r="F40" s="104">
        <f>SUM(F41:F43)</f>
        <v>84716.129608696501</v>
      </c>
      <c r="G40" s="70">
        <f t="shared" si="10"/>
        <v>35.868286630944723</v>
      </c>
      <c r="H40" s="104">
        <f>SUM(H41:H43)</f>
        <v>1149300.0500391915</v>
      </c>
      <c r="I40" s="70">
        <f t="shared" si="11"/>
        <v>74.711765736860485</v>
      </c>
      <c r="J40" s="104">
        <f>SUM(J41:J43)</f>
        <v>125341.04712683072</v>
      </c>
      <c r="K40" s="70">
        <f t="shared" si="12"/>
        <v>93.477201193401555</v>
      </c>
      <c r="L40" s="104">
        <f>SUM(L41:L43)</f>
        <v>1267596.9909148852</v>
      </c>
      <c r="M40" s="70">
        <f t="shared" si="13"/>
        <v>76.757117159328345</v>
      </c>
      <c r="N40" s="104">
        <f>SUM(N41:N43)</f>
        <v>0</v>
      </c>
      <c r="O40" s="70">
        <f t="shared" si="14"/>
        <v>0</v>
      </c>
    </row>
    <row r="41" spans="1:15" x14ac:dyDescent="0.2">
      <c r="A41" s="172" t="s">
        <v>113</v>
      </c>
      <c r="B41" s="104">
        <v>977007.02160460083</v>
      </c>
      <c r="C41" s="70">
        <f t="shared" si="8"/>
        <v>23.883898363145644</v>
      </c>
      <c r="D41" s="104">
        <f t="shared" si="0"/>
        <v>325967.44505720894</v>
      </c>
      <c r="E41" s="70">
        <f t="shared" si="9"/>
        <v>17.079002199879067</v>
      </c>
      <c r="F41" s="104">
        <v>40832.892478216192</v>
      </c>
      <c r="G41" s="70">
        <f t="shared" si="10"/>
        <v>17.288394761944563</v>
      </c>
      <c r="H41" s="104">
        <v>248807.07888879636</v>
      </c>
      <c r="I41" s="70">
        <f t="shared" si="11"/>
        <v>16.174032352107211</v>
      </c>
      <c r="J41" s="104">
        <v>36327.473690196392</v>
      </c>
      <c r="K41" s="70">
        <f t="shared" si="12"/>
        <v>27.092406237442233</v>
      </c>
      <c r="L41" s="104">
        <v>651039.57654743048</v>
      </c>
      <c r="M41" s="70">
        <f t="shared" si="13"/>
        <v>39.422562068677294</v>
      </c>
      <c r="N41" s="104">
        <v>0</v>
      </c>
      <c r="O41" s="70">
        <f t="shared" si="14"/>
        <v>0</v>
      </c>
    </row>
    <row r="42" spans="1:15" x14ac:dyDescent="0.2">
      <c r="A42" s="172" t="s">
        <v>114</v>
      </c>
      <c r="B42" s="104">
        <v>1649947.1960851033</v>
      </c>
      <c r="C42" s="70">
        <f t="shared" si="8"/>
        <v>40.334583339158442</v>
      </c>
      <c r="D42" s="104">
        <f t="shared" si="0"/>
        <v>1033389.78171751</v>
      </c>
      <c r="E42" s="70">
        <f t="shared" si="9"/>
        <v>54.1442607932469</v>
      </c>
      <c r="F42" s="104">
        <v>43883.237130480309</v>
      </c>
      <c r="G42" s="70">
        <f t="shared" si="10"/>
        <v>18.579891869000161</v>
      </c>
      <c r="H42" s="104">
        <v>900492.97115039523</v>
      </c>
      <c r="I42" s="70">
        <f t="shared" si="11"/>
        <v>58.537733384753288</v>
      </c>
      <c r="J42" s="104">
        <v>89013.573436634324</v>
      </c>
      <c r="K42" s="70">
        <f t="shared" si="12"/>
        <v>66.384794955959308</v>
      </c>
      <c r="L42" s="104">
        <v>616557.41436745471</v>
      </c>
      <c r="M42" s="70">
        <f t="shared" si="13"/>
        <v>37.334555090651044</v>
      </c>
      <c r="N42" s="104">
        <v>0</v>
      </c>
      <c r="O42" s="70">
        <f t="shared" si="14"/>
        <v>0</v>
      </c>
    </row>
    <row r="43" spans="1:15" x14ac:dyDescent="0.2">
      <c r="A43" s="172" t="s">
        <v>115</v>
      </c>
      <c r="B43" s="104">
        <v>0</v>
      </c>
      <c r="C43" s="70">
        <f t="shared" si="8"/>
        <v>0</v>
      </c>
      <c r="D43" s="104">
        <f t="shared" si="0"/>
        <v>0</v>
      </c>
      <c r="E43" s="70">
        <f t="shared" si="9"/>
        <v>0</v>
      </c>
      <c r="F43" s="104">
        <v>0</v>
      </c>
      <c r="G43" s="70">
        <f t="shared" si="10"/>
        <v>0</v>
      </c>
      <c r="H43" s="104">
        <v>0</v>
      </c>
      <c r="I43" s="70">
        <f t="shared" si="11"/>
        <v>0</v>
      </c>
      <c r="J43" s="104">
        <v>0</v>
      </c>
      <c r="K43" s="70">
        <f t="shared" si="12"/>
        <v>0</v>
      </c>
      <c r="L43" s="104">
        <v>0</v>
      </c>
      <c r="M43" s="70">
        <f t="shared" si="13"/>
        <v>0</v>
      </c>
      <c r="N43" s="104">
        <v>0</v>
      </c>
      <c r="O43" s="70">
        <f t="shared" si="14"/>
        <v>0</v>
      </c>
    </row>
    <row r="44" spans="1:15" x14ac:dyDescent="0.2">
      <c r="A44" s="171" t="s">
        <v>104</v>
      </c>
      <c r="B44" s="104">
        <v>542928.59135446302</v>
      </c>
      <c r="C44" s="70">
        <f t="shared" si="8"/>
        <v>13.272423849174478</v>
      </c>
      <c r="D44" s="104">
        <f t="shared" si="0"/>
        <v>392375.02001242066</v>
      </c>
      <c r="E44" s="70">
        <f t="shared" si="9"/>
        <v>20.5584144416434</v>
      </c>
      <c r="F44" s="69">
        <v>100380.39582973423</v>
      </c>
      <c r="G44" s="70">
        <f t="shared" si="10"/>
        <v>42.500440310235689</v>
      </c>
      <c r="H44" s="104">
        <v>285181.94145156641</v>
      </c>
      <c r="I44" s="70">
        <f t="shared" si="11"/>
        <v>18.538628273257221</v>
      </c>
      <c r="J44" s="104">
        <v>6812.6827311200432</v>
      </c>
      <c r="K44" s="70">
        <f t="shared" si="12"/>
        <v>5.080781826238626</v>
      </c>
      <c r="L44" s="104">
        <v>150553.57134204244</v>
      </c>
      <c r="M44" s="70">
        <f t="shared" si="13"/>
        <v>9.1165080045795079</v>
      </c>
      <c r="N44" s="104">
        <v>0</v>
      </c>
      <c r="O44" s="70">
        <f t="shared" si="14"/>
        <v>0</v>
      </c>
    </row>
    <row r="45" spans="1:15" x14ac:dyDescent="0.2">
      <c r="A45" s="171" t="s">
        <v>105</v>
      </c>
      <c r="B45" s="69">
        <v>76432.040692360242</v>
      </c>
      <c r="C45" s="70">
        <f t="shared" si="8"/>
        <v>1.8684564708511688</v>
      </c>
      <c r="D45" s="69">
        <f t="shared" si="0"/>
        <v>45263.008466273241</v>
      </c>
      <c r="E45" s="70">
        <f t="shared" si="9"/>
        <v>2.3715467077792134</v>
      </c>
      <c r="F45" s="104">
        <v>18804.709432193125</v>
      </c>
      <c r="G45" s="70">
        <f t="shared" si="10"/>
        <v>7.9617979603295419</v>
      </c>
      <c r="H45" s="69">
        <v>26458.299034080115</v>
      </c>
      <c r="I45" s="70">
        <f t="shared" si="11"/>
        <v>1.7199566285258476</v>
      </c>
      <c r="J45" s="69">
        <v>0</v>
      </c>
      <c r="K45" s="70">
        <f t="shared" si="12"/>
        <v>0</v>
      </c>
      <c r="L45" s="69">
        <v>31169.032226087125</v>
      </c>
      <c r="M45" s="70">
        <f t="shared" si="13"/>
        <v>1.88738619251053</v>
      </c>
      <c r="N45" s="69">
        <v>0</v>
      </c>
      <c r="O45" s="70">
        <f t="shared" si="14"/>
        <v>0</v>
      </c>
    </row>
    <row r="46" spans="1:15" x14ac:dyDescent="0.2">
      <c r="A46" s="171" t="s">
        <v>106</v>
      </c>
      <c r="B46" s="104">
        <v>23597.47481405002</v>
      </c>
      <c r="C46" s="70">
        <f t="shared" si="8"/>
        <v>0.57686350008009579</v>
      </c>
      <c r="D46" s="104">
        <f t="shared" si="0"/>
        <v>12622.491324076036</v>
      </c>
      <c r="E46" s="70">
        <f t="shared" si="9"/>
        <v>0.66135302884008473</v>
      </c>
      <c r="F46" s="104">
        <v>3867.6265016469397</v>
      </c>
      <c r="G46" s="70">
        <f t="shared" si="10"/>
        <v>1.6375291999679558</v>
      </c>
      <c r="H46" s="104">
        <v>8754.8648224290973</v>
      </c>
      <c r="I46" s="70">
        <f t="shared" si="11"/>
        <v>0.56912153588516656</v>
      </c>
      <c r="J46" s="104">
        <v>0</v>
      </c>
      <c r="K46" s="70">
        <f t="shared" si="12"/>
        <v>0</v>
      </c>
      <c r="L46" s="104">
        <v>10974.983489973978</v>
      </c>
      <c r="M46" s="70">
        <f t="shared" si="13"/>
        <v>0.66457091615026698</v>
      </c>
      <c r="N46" s="104">
        <v>0</v>
      </c>
      <c r="O46" s="70">
        <f t="shared" si="14"/>
        <v>0</v>
      </c>
    </row>
    <row r="47" spans="1:15" x14ac:dyDescent="0.2">
      <c r="A47" s="171" t="s">
        <v>107</v>
      </c>
      <c r="B47" s="104">
        <v>25098.216438057072</v>
      </c>
      <c r="C47" s="70">
        <f t="shared" si="8"/>
        <v>0.61355060633881886</v>
      </c>
      <c r="D47" s="104">
        <f t="shared" si="0"/>
        <v>16038.168409135771</v>
      </c>
      <c r="E47" s="70">
        <f t="shared" si="9"/>
        <v>0.84031677916052983</v>
      </c>
      <c r="F47" s="105">
        <v>7594.2671523738663</v>
      </c>
      <c r="G47" s="70">
        <f t="shared" si="10"/>
        <v>3.2153658604506385</v>
      </c>
      <c r="H47" s="104">
        <v>8443.9012567619047</v>
      </c>
      <c r="I47" s="70">
        <f t="shared" si="11"/>
        <v>0.54890693912252497</v>
      </c>
      <c r="J47" s="104">
        <v>0</v>
      </c>
      <c r="K47" s="70">
        <f t="shared" si="12"/>
        <v>0</v>
      </c>
      <c r="L47" s="104">
        <v>9060.0480289212937</v>
      </c>
      <c r="M47" s="70">
        <f t="shared" si="13"/>
        <v>0.54861535094299452</v>
      </c>
      <c r="N47" s="104">
        <v>0</v>
      </c>
      <c r="O47" s="70">
        <f t="shared" si="14"/>
        <v>0</v>
      </c>
    </row>
    <row r="48" spans="1:15" x14ac:dyDescent="0.2">
      <c r="A48" s="58"/>
      <c r="B48" s="105"/>
      <c r="C48" s="106"/>
      <c r="D48" s="105">
        <f t="shared" si="0"/>
        <v>0</v>
      </c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</row>
    <row r="49" spans="1:15" x14ac:dyDescent="0.2">
      <c r="A49" s="181" t="s">
        <v>16</v>
      </c>
      <c r="B49" s="103"/>
      <c r="C49" s="67"/>
      <c r="D49" s="103"/>
      <c r="E49" s="67"/>
      <c r="F49" s="103"/>
      <c r="G49" s="67"/>
      <c r="H49" s="103"/>
      <c r="I49" s="67"/>
      <c r="J49" s="103"/>
      <c r="K49" s="67"/>
      <c r="L49" s="103"/>
      <c r="M49" s="67"/>
      <c r="N49" s="103"/>
      <c r="O49" s="67"/>
    </row>
    <row r="50" spans="1:15" x14ac:dyDescent="0.2">
      <c r="A50" s="180" t="s">
        <v>45</v>
      </c>
      <c r="B50" s="69">
        <v>1300827.0469377707</v>
      </c>
      <c r="C50" s="70">
        <f>IF(ISNUMBER(B50/B$8*100),B50/B$8*100,0)</f>
        <v>31.799997635704091</v>
      </c>
      <c r="D50" s="69">
        <f t="shared" si="0"/>
        <v>437862.83405729797</v>
      </c>
      <c r="E50" s="70">
        <f>IF(ISNUMBER(D50/D$8*100),D50/D$8*100,0)</f>
        <v>22.941739794897011</v>
      </c>
      <c r="F50" s="69">
        <v>0</v>
      </c>
      <c r="G50" s="70">
        <f>IF(ISNUMBER(F50/F$8*100),F50/F$8*100,0)</f>
        <v>0</v>
      </c>
      <c r="H50" s="69">
        <v>437862.83405729797</v>
      </c>
      <c r="I50" s="70">
        <f>IF(ISNUMBER(H50/H$8*100),H50/H$8*100,0)</f>
        <v>28.46385109080185</v>
      </c>
      <c r="J50" s="69">
        <v>0</v>
      </c>
      <c r="K50" s="70">
        <f>IF(ISNUMBER(J50/J$8*100),J50/J$8*100,0)</f>
        <v>0</v>
      </c>
      <c r="L50" s="69">
        <v>605383.01053892227</v>
      </c>
      <c r="M50" s="70">
        <f>IF(ISNUMBER(L50/L$8*100),L50/L$8*100,0)</f>
        <v>36.657908624937001</v>
      </c>
      <c r="N50" s="69">
        <v>257581.20234154564</v>
      </c>
      <c r="O50" s="70">
        <f>IF(ISNUMBER(N50/N$8*100),N50/N$8*100,0)</f>
        <v>48.542857938766623</v>
      </c>
    </row>
    <row r="51" spans="1:15" x14ac:dyDescent="0.2">
      <c r="A51" s="180" t="s">
        <v>46</v>
      </c>
      <c r="B51" s="69">
        <v>549797.23105480522</v>
      </c>
      <c r="C51" s="70">
        <f>IF(ISNUMBER(B51/B$8*100),B51/B$8*100,0)</f>
        <v>13.440334507817045</v>
      </c>
      <c r="D51" s="69">
        <f t="shared" si="0"/>
        <v>283744.80176801496</v>
      </c>
      <c r="E51" s="70">
        <f>IF(ISNUMBER(D51/D$8*100),D51/D$8*100,0)</f>
        <v>14.866754846483721</v>
      </c>
      <c r="F51" s="104">
        <v>0</v>
      </c>
      <c r="G51" s="70">
        <f>IF(ISNUMBER(F51/F$8*100),F51/F$8*100,0)</f>
        <v>0</v>
      </c>
      <c r="H51" s="69">
        <v>283744.80176801496</v>
      </c>
      <c r="I51" s="70">
        <f>IF(ISNUMBER(H51/H$8*100),H51/H$8*100,0)</f>
        <v>18.445205112469072</v>
      </c>
      <c r="J51" s="69">
        <v>0</v>
      </c>
      <c r="K51" s="70">
        <f>IF(ISNUMBER(J51/J$8*100),J51/J$8*100,0)</f>
        <v>0</v>
      </c>
      <c r="L51" s="69">
        <v>205740.10689700503</v>
      </c>
      <c r="M51" s="70">
        <f>IF(ISNUMBER(L51/L$8*100),L51/L$8*100,0)</f>
        <v>12.458232074271729</v>
      </c>
      <c r="N51" s="69">
        <v>60312.322389781104</v>
      </c>
      <c r="O51" s="70">
        <f>IF(ISNUMBER(N51/N$8*100),N51/N$8*100,0)</f>
        <v>11.36625060800106</v>
      </c>
    </row>
    <row r="52" spans="1:15" x14ac:dyDescent="0.2">
      <c r="A52" s="180" t="s">
        <v>67</v>
      </c>
      <c r="B52" s="104">
        <v>2238786.0165677434</v>
      </c>
      <c r="C52" s="70">
        <f>IF(ISNUMBER(B52/B$8*100),B52/B$8*100,0)</f>
        <v>54.729327931253714</v>
      </c>
      <c r="D52" s="104">
        <f t="shared" si="0"/>
        <v>1185737.2643642465</v>
      </c>
      <c r="E52" s="70">
        <f>IF(ISNUMBER(D52/D$8*100),D52/D$8*100,0)</f>
        <v>62.126478130358578</v>
      </c>
      <c r="F52" s="104">
        <v>236186.71970689888</v>
      </c>
      <c r="G52" s="70">
        <f>IF(ISNUMBER(F52/F$8*100),F52/F$8*100,0)</f>
        <v>100</v>
      </c>
      <c r="H52" s="104">
        <v>815463.25328936602</v>
      </c>
      <c r="I52" s="70">
        <f>IF(ISNUMBER(H52/H$8*100),H52/H$8*100,0)</f>
        <v>53.01026441676018</v>
      </c>
      <c r="J52" s="104">
        <v>134087.29136798161</v>
      </c>
      <c r="K52" s="70">
        <f>IF(ISNUMBER(J52/J$8*100),J52/J$8*100,0)</f>
        <v>100</v>
      </c>
      <c r="L52" s="104">
        <v>840315.91235930275</v>
      </c>
      <c r="M52" s="70">
        <f>IF(ISNUMBER(L52/L$8*100),L52/L$8*100,0)</f>
        <v>50.88385930078455</v>
      </c>
      <c r="N52" s="104">
        <v>212732.83984419412</v>
      </c>
      <c r="O52" s="70">
        <f>IF(ISNUMBER(N52/N$8*100),N52/N$8*100,0)</f>
        <v>40.090891453228942</v>
      </c>
    </row>
    <row r="53" spans="1:15" x14ac:dyDescent="0.2">
      <c r="A53" s="180" t="s">
        <v>63</v>
      </c>
      <c r="B53" s="104">
        <v>1241.1005751735468</v>
      </c>
      <c r="C53" s="70">
        <f>IF(ISNUMBER(B53/B$8*100),B53/B$8*100,0)</f>
        <v>3.0339925241482008E-2</v>
      </c>
      <c r="D53" s="104">
        <f t="shared" si="0"/>
        <v>1241.1005751735468</v>
      </c>
      <c r="E53" s="70">
        <f>IF(ISNUMBER(D53/D$8*100),D53/D$8*100,0)</f>
        <v>6.5027228255692959E-2</v>
      </c>
      <c r="F53" s="104">
        <v>0</v>
      </c>
      <c r="G53" s="70">
        <f>IF(ISNUMBER(F53/F$8*100),F53/F$8*100,0)</f>
        <v>0</v>
      </c>
      <c r="H53" s="104">
        <v>1241.1005751735468</v>
      </c>
      <c r="I53" s="70">
        <f>IF(ISNUMBER(H53/H$8*100),H53/H$8*100,0)</f>
        <v>8.0679379962688494E-2</v>
      </c>
      <c r="J53" s="104">
        <v>0</v>
      </c>
      <c r="K53" s="70">
        <f>IF(ISNUMBER(J53/J$8*100),J53/J$8*100,0)</f>
        <v>0</v>
      </c>
      <c r="L53" s="104">
        <v>0</v>
      </c>
      <c r="M53" s="70">
        <f>IF(ISNUMBER(L53/L$8*100),L53/L$8*100,0)</f>
        <v>0</v>
      </c>
      <c r="N53" s="104">
        <v>0</v>
      </c>
      <c r="O53" s="70">
        <f>IF(ISNUMBER(N53/N$8*100),N53/N$8*100,0)</f>
        <v>0</v>
      </c>
    </row>
    <row r="54" spans="1:15" x14ac:dyDescent="0.2">
      <c r="A54" s="188"/>
      <c r="B54" s="189"/>
      <c r="C54" s="190"/>
      <c r="D54" s="189"/>
      <c r="E54" s="190"/>
      <c r="F54" s="189"/>
      <c r="G54" s="190"/>
      <c r="H54" s="189"/>
      <c r="I54" s="190"/>
      <c r="J54" s="189"/>
      <c r="K54" s="190"/>
      <c r="L54" s="189"/>
      <c r="M54" s="190"/>
      <c r="N54" s="189"/>
      <c r="O54" s="190"/>
    </row>
    <row r="55" spans="1:15" x14ac:dyDescent="0.2">
      <c r="A55" s="14" t="str">
        <f>'C01'!$A$46</f>
        <v>Fuente: Instituto Nacional de Estadística (INE). Encuesta Permanente de Hogares de Propósitos Múltiples, LXI 2018.</v>
      </c>
      <c r="B55" s="123"/>
      <c r="C55" s="122"/>
      <c r="D55" s="123"/>
      <c r="E55" s="122"/>
      <c r="F55" s="124"/>
      <c r="G55" s="122"/>
      <c r="H55" s="124"/>
      <c r="I55" s="122"/>
      <c r="J55" s="124"/>
      <c r="K55" s="122"/>
      <c r="L55" s="123"/>
      <c r="M55" s="122"/>
      <c r="N55" s="123"/>
      <c r="O55" s="122"/>
    </row>
    <row r="56" spans="1:15" x14ac:dyDescent="0.2">
      <c r="A56" s="14" t="str">
        <f>'C02'!A46</f>
        <v>(Promedio de salarios mínimos por rama)</v>
      </c>
      <c r="B56" s="125"/>
      <c r="C56" s="126"/>
      <c r="D56" s="125"/>
      <c r="E56" s="126"/>
      <c r="F56" s="127"/>
      <c r="G56" s="126"/>
      <c r="H56" s="125"/>
      <c r="I56" s="126"/>
      <c r="J56" s="127"/>
      <c r="K56" s="128"/>
      <c r="L56" s="125"/>
      <c r="M56" s="126"/>
      <c r="N56" s="127"/>
      <c r="O56" s="126"/>
    </row>
    <row r="57" spans="1:15" x14ac:dyDescent="0.2">
      <c r="A57" s="14" t="s">
        <v>94</v>
      </c>
      <c r="B57" s="125"/>
      <c r="C57" s="126"/>
      <c r="D57" s="125"/>
      <c r="E57" s="126"/>
      <c r="F57" s="127"/>
      <c r="G57" s="30"/>
      <c r="H57" s="121"/>
      <c r="I57" s="126"/>
      <c r="J57" s="127"/>
      <c r="K57" s="128"/>
      <c r="L57" s="125"/>
      <c r="M57" s="126"/>
      <c r="N57" s="127"/>
      <c r="O57" s="126"/>
    </row>
    <row r="58" spans="1:15" x14ac:dyDescent="0.2">
      <c r="A58" s="14" t="s">
        <v>95</v>
      </c>
      <c r="B58" s="125"/>
      <c r="C58" s="126"/>
      <c r="D58" s="125"/>
      <c r="E58" s="126"/>
      <c r="F58" s="127"/>
      <c r="G58" s="126"/>
      <c r="H58" s="78"/>
      <c r="I58" s="126"/>
      <c r="J58" s="127"/>
      <c r="K58" s="126"/>
      <c r="L58" s="125"/>
      <c r="M58" s="126"/>
      <c r="N58" s="127"/>
      <c r="O58" s="126"/>
    </row>
    <row r="59" spans="1:15" x14ac:dyDescent="0.2">
      <c r="A59" s="14" t="s">
        <v>102</v>
      </c>
      <c r="B59" s="125"/>
      <c r="C59" s="126"/>
      <c r="D59" s="125"/>
      <c r="E59" s="126"/>
      <c r="F59" s="127"/>
      <c r="G59" s="126"/>
      <c r="H59" s="78"/>
      <c r="I59" s="126"/>
      <c r="J59" s="127"/>
      <c r="K59" s="126"/>
      <c r="L59" s="125"/>
      <c r="M59" s="126"/>
      <c r="N59" s="127"/>
      <c r="O59" s="126"/>
    </row>
    <row r="60" spans="1:15" x14ac:dyDescent="0.2">
      <c r="A60" s="14"/>
      <c r="B60" s="125"/>
      <c r="C60" s="126"/>
      <c r="D60" s="125"/>
      <c r="E60" s="126"/>
      <c r="F60" s="127"/>
      <c r="G60" s="126"/>
      <c r="H60" s="78"/>
      <c r="I60" s="126"/>
      <c r="J60" s="127"/>
      <c r="K60" s="126"/>
      <c r="L60" s="125"/>
      <c r="M60" s="126"/>
      <c r="N60" s="127"/>
      <c r="O60" s="126"/>
    </row>
    <row r="61" spans="1:15" x14ac:dyDescent="0.2">
      <c r="A61" s="248" t="s">
        <v>82</v>
      </c>
      <c r="B61" s="248"/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</row>
    <row r="62" spans="1:15" x14ac:dyDescent="0.2">
      <c r="A62" s="248" t="s">
        <v>89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</row>
    <row r="63" spans="1:15" x14ac:dyDescent="0.2">
      <c r="A63" s="248" t="s">
        <v>40</v>
      </c>
      <c r="B63" s="248"/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</row>
    <row r="64" spans="1:15" x14ac:dyDescent="0.2">
      <c r="A64" s="23" t="s">
        <v>20</v>
      </c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80"/>
      <c r="M64" s="80"/>
      <c r="N64" s="80"/>
      <c r="O64" s="80"/>
    </row>
    <row r="65" spans="1:15" ht="11.25" customHeight="1" x14ac:dyDescent="0.2">
      <c r="A65" s="239" t="s">
        <v>38</v>
      </c>
      <c r="B65" s="242" t="s">
        <v>7</v>
      </c>
      <c r="C65" s="242"/>
      <c r="D65" s="238" t="s">
        <v>8</v>
      </c>
      <c r="E65" s="238"/>
      <c r="F65" s="238"/>
      <c r="G65" s="238"/>
      <c r="H65" s="238"/>
      <c r="I65" s="238"/>
      <c r="J65" s="238"/>
      <c r="K65" s="238"/>
      <c r="L65" s="242" t="s">
        <v>1</v>
      </c>
      <c r="M65" s="242"/>
      <c r="N65" s="244" t="s">
        <v>2</v>
      </c>
      <c r="O65" s="244"/>
    </row>
    <row r="66" spans="1:15" ht="13.5" x14ac:dyDescent="0.35">
      <c r="A66" s="240"/>
      <c r="B66" s="243"/>
      <c r="C66" s="243"/>
      <c r="D66" s="246" t="s">
        <v>5</v>
      </c>
      <c r="E66" s="246"/>
      <c r="F66" s="246" t="s">
        <v>117</v>
      </c>
      <c r="G66" s="246"/>
      <c r="H66" s="246" t="s">
        <v>12</v>
      </c>
      <c r="I66" s="246"/>
      <c r="J66" s="246" t="s">
        <v>118</v>
      </c>
      <c r="K66" s="246"/>
      <c r="L66" s="243"/>
      <c r="M66" s="243"/>
      <c r="N66" s="245"/>
      <c r="O66" s="245"/>
    </row>
    <row r="67" spans="1:15" x14ac:dyDescent="0.2">
      <c r="A67" s="241"/>
      <c r="B67" s="186" t="s">
        <v>9</v>
      </c>
      <c r="C67" s="187" t="s">
        <v>91</v>
      </c>
      <c r="D67" s="186" t="s">
        <v>9</v>
      </c>
      <c r="E67" s="187" t="s">
        <v>91</v>
      </c>
      <c r="F67" s="186" t="s">
        <v>9</v>
      </c>
      <c r="G67" s="187" t="s">
        <v>91</v>
      </c>
      <c r="H67" s="186" t="s">
        <v>9</v>
      </c>
      <c r="I67" s="187" t="s">
        <v>91</v>
      </c>
      <c r="J67" s="186" t="s">
        <v>9</v>
      </c>
      <c r="K67" s="187" t="s">
        <v>91</v>
      </c>
      <c r="L67" s="186" t="s">
        <v>9</v>
      </c>
      <c r="M67" s="187" t="s">
        <v>91</v>
      </c>
      <c r="N67" s="186" t="s">
        <v>9</v>
      </c>
      <c r="O67" s="187" t="s">
        <v>91</v>
      </c>
    </row>
    <row r="68" spans="1:15" x14ac:dyDescent="0.2">
      <c r="A68" s="129"/>
      <c r="B68" s="129"/>
      <c r="C68" s="130"/>
      <c r="D68" s="117"/>
      <c r="E68" s="119"/>
      <c r="F68" s="117"/>
      <c r="G68" s="119"/>
      <c r="H68" s="117"/>
      <c r="I68" s="119"/>
      <c r="J68" s="117"/>
      <c r="K68" s="119"/>
      <c r="L68" s="117"/>
      <c r="M68" s="119"/>
      <c r="N68" s="117"/>
      <c r="O68" s="119"/>
    </row>
    <row r="69" spans="1:15" x14ac:dyDescent="0.2">
      <c r="A69" s="183" t="s">
        <v>109</v>
      </c>
      <c r="B69" s="22">
        <f t="shared" ref="B69:O69" si="15">B8</f>
        <v>4090651.3951348248</v>
      </c>
      <c r="C69" s="67">
        <f t="shared" si="15"/>
        <v>100.00000000002161</v>
      </c>
      <c r="D69" s="22">
        <f t="shared" si="15"/>
        <v>1908586.0007648284</v>
      </c>
      <c r="E69" s="67">
        <f t="shared" si="15"/>
        <v>46.657263511498101</v>
      </c>
      <c r="F69" s="22">
        <f t="shared" si="15"/>
        <v>236186.71970689888</v>
      </c>
      <c r="G69" s="67">
        <f t="shared" si="15"/>
        <v>5.773816854396471</v>
      </c>
      <c r="H69" s="22">
        <f t="shared" si="15"/>
        <v>1538311.989689948</v>
      </c>
      <c r="I69" s="67">
        <f t="shared" si="15"/>
        <v>37.605550830352449</v>
      </c>
      <c r="J69" s="22">
        <f t="shared" si="15"/>
        <v>134087.29136798161</v>
      </c>
      <c r="K69" s="67">
        <f t="shared" si="15"/>
        <v>3.2778958267491816</v>
      </c>
      <c r="L69" s="22">
        <f t="shared" si="15"/>
        <v>1651439.029795341</v>
      </c>
      <c r="M69" s="67">
        <f t="shared" si="15"/>
        <v>40.371052682696536</v>
      </c>
      <c r="N69" s="22">
        <f t="shared" si="15"/>
        <v>530626.36457553878</v>
      </c>
      <c r="O69" s="67">
        <f t="shared" si="15"/>
        <v>12.971683805826965</v>
      </c>
    </row>
    <row r="70" spans="1:15" x14ac:dyDescent="0.2">
      <c r="A70" s="182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</row>
    <row r="71" spans="1:15" x14ac:dyDescent="0.2">
      <c r="A71" s="184" t="s">
        <v>17</v>
      </c>
      <c r="B71" s="22"/>
      <c r="C71" s="67"/>
      <c r="D71" s="22"/>
      <c r="E71" s="67"/>
      <c r="F71" s="22"/>
      <c r="G71" s="67"/>
      <c r="H71" s="22"/>
      <c r="I71" s="67"/>
      <c r="J71" s="22"/>
      <c r="K71" s="67"/>
      <c r="L71" s="22"/>
      <c r="M71" s="67"/>
      <c r="N71" s="22"/>
      <c r="O71" s="67"/>
    </row>
    <row r="72" spans="1:15" x14ac:dyDescent="0.2">
      <c r="A72" s="185" t="s">
        <v>132</v>
      </c>
      <c r="B72" s="104">
        <v>1294551.0187708274</v>
      </c>
      <c r="C72" s="70">
        <f t="shared" ref="C72" si="16">IF(ISNUMBER(B72/B$69*100),B72/B$69*100,0)</f>
        <v>31.646573949334538</v>
      </c>
      <c r="D72" s="104">
        <f t="shared" ref="D72:D98" si="17">F72+H72+J72</f>
        <v>433478.78547986719</v>
      </c>
      <c r="E72" s="70">
        <f t="shared" ref="E72" si="18">IF(ISNUMBER(D72/D$69*100),D72/D$69*100,0)</f>
        <v>22.712038404670214</v>
      </c>
      <c r="F72" s="104">
        <v>0</v>
      </c>
      <c r="G72" s="70">
        <f t="shared" ref="G72" si="19">IF(ISNUMBER(F72/F$69*100),F72/F$69*100,0)</f>
        <v>0</v>
      </c>
      <c r="H72" s="104">
        <v>433478.78547986719</v>
      </c>
      <c r="I72" s="70">
        <f t="shared" ref="I72" si="20">IF(ISNUMBER(H72/H$69*100),H72/H$69*100,0)</f>
        <v>28.178860230247331</v>
      </c>
      <c r="J72" s="104">
        <v>0</v>
      </c>
      <c r="K72" s="70">
        <f t="shared" ref="K72" si="21">IF(ISNUMBER(J72/J$69*100),J72/J$69*100,0)</f>
        <v>0</v>
      </c>
      <c r="L72" s="104">
        <v>603491.03094941075</v>
      </c>
      <c r="M72" s="70">
        <f t="shared" ref="M72" si="22">IF(ISNUMBER(L72/L$69*100),L72/L$69*100,0)</f>
        <v>36.54334311235214</v>
      </c>
      <c r="N72" s="104">
        <v>257581.20234154564</v>
      </c>
      <c r="O72" s="70">
        <f t="shared" ref="O72" si="23">IF(ISNUMBER(N72/N$69*100),N72/N$69*100,0)</f>
        <v>48.542857938766623</v>
      </c>
    </row>
    <row r="73" spans="1:15" x14ac:dyDescent="0.2">
      <c r="A73" s="185" t="s">
        <v>133</v>
      </c>
      <c r="B73" s="104">
        <v>6276.0281669423684</v>
      </c>
      <c r="C73" s="70">
        <f t="shared" ref="C73:C94" si="24">IF(ISNUMBER(B73/B$69*100),B73/B$69*100,0)</f>
        <v>0.15342368636952783</v>
      </c>
      <c r="D73" s="104">
        <f t="shared" ref="D73:D94" si="25">F73+H73+J73</f>
        <v>4384.0485774304452</v>
      </c>
      <c r="E73" s="70">
        <f t="shared" ref="E73:E94" si="26">IF(ISNUMBER(D73/D$69*100),D73/D$69*100,0)</f>
        <v>0.22970139022677644</v>
      </c>
      <c r="F73" s="104">
        <v>0</v>
      </c>
      <c r="G73" s="70">
        <f t="shared" ref="G73:G94" si="27">IF(ISNUMBER(F73/F$69*100),F73/F$69*100,0)</f>
        <v>0</v>
      </c>
      <c r="H73" s="104">
        <v>4384.0485774304452</v>
      </c>
      <c r="I73" s="70">
        <f t="shared" ref="I73:I94" si="28">IF(ISNUMBER(H73/H$69*100),H73/H$69*100,0)</f>
        <v>0.28499086055450074</v>
      </c>
      <c r="J73" s="104">
        <v>0</v>
      </c>
      <c r="K73" s="70">
        <f t="shared" ref="K73:K94" si="29">IF(ISNUMBER(J73/J$69*100),J73/J$69*100,0)</f>
        <v>0</v>
      </c>
      <c r="L73" s="104">
        <v>1891.9795895119228</v>
      </c>
      <c r="M73" s="70">
        <f t="shared" ref="M73:M94" si="30">IF(ISNUMBER(L73/L$69*100),L73/L$69*100,0)</f>
        <v>0.11456551258488734</v>
      </c>
      <c r="N73" s="104">
        <v>0</v>
      </c>
      <c r="O73" s="70">
        <f t="shared" ref="O73:O94" si="31">IF(ISNUMBER(N73/N$69*100),N73/N$69*100,0)</f>
        <v>0</v>
      </c>
    </row>
    <row r="74" spans="1:15" x14ac:dyDescent="0.2">
      <c r="A74" s="185" t="s">
        <v>72</v>
      </c>
      <c r="B74" s="104">
        <v>549797.23105480522</v>
      </c>
      <c r="C74" s="70">
        <f t="shared" si="24"/>
        <v>13.440334507817045</v>
      </c>
      <c r="D74" s="104">
        <f t="shared" si="25"/>
        <v>283744.80176801496</v>
      </c>
      <c r="E74" s="70">
        <f t="shared" si="26"/>
        <v>14.866754846483721</v>
      </c>
      <c r="F74" s="104">
        <v>0</v>
      </c>
      <c r="G74" s="70">
        <f t="shared" si="27"/>
        <v>0</v>
      </c>
      <c r="H74" s="104">
        <v>283744.80176801496</v>
      </c>
      <c r="I74" s="70">
        <f t="shared" si="28"/>
        <v>18.445205112469072</v>
      </c>
      <c r="J74" s="104">
        <v>0</v>
      </c>
      <c r="K74" s="70">
        <f t="shared" si="29"/>
        <v>0</v>
      </c>
      <c r="L74" s="104">
        <v>205740.10689700503</v>
      </c>
      <c r="M74" s="70">
        <f t="shared" si="30"/>
        <v>12.458232074271729</v>
      </c>
      <c r="N74" s="104">
        <v>60312.322389781104</v>
      </c>
      <c r="O74" s="70">
        <f t="shared" si="31"/>
        <v>11.36625060800106</v>
      </c>
    </row>
    <row r="75" spans="1:15" x14ac:dyDescent="0.2">
      <c r="A75" s="185" t="s">
        <v>134</v>
      </c>
      <c r="B75" s="104">
        <v>4566.9373497239631</v>
      </c>
      <c r="C75" s="70">
        <f t="shared" si="24"/>
        <v>0.1116432789935511</v>
      </c>
      <c r="D75" s="104">
        <f t="shared" si="25"/>
        <v>3440.2554076235924</v>
      </c>
      <c r="E75" s="70">
        <f t="shared" si="26"/>
        <v>0.18025152684998097</v>
      </c>
      <c r="F75" s="104">
        <v>1223.104841949701</v>
      </c>
      <c r="G75" s="70">
        <f t="shared" si="27"/>
        <v>0.51785504429188067</v>
      </c>
      <c r="H75" s="104">
        <v>2217.1505656738914</v>
      </c>
      <c r="I75" s="70">
        <f t="shared" si="28"/>
        <v>0.14412879705376055</v>
      </c>
      <c r="J75" s="104">
        <v>0</v>
      </c>
      <c r="K75" s="70">
        <f t="shared" si="29"/>
        <v>0</v>
      </c>
      <c r="L75" s="104">
        <v>1126.6819421003693</v>
      </c>
      <c r="M75" s="70">
        <f t="shared" si="30"/>
        <v>6.8224253016473529E-2</v>
      </c>
      <c r="N75" s="104">
        <v>0</v>
      </c>
      <c r="O75" s="70">
        <f t="shared" si="31"/>
        <v>0</v>
      </c>
    </row>
    <row r="76" spans="1:15" x14ac:dyDescent="0.2">
      <c r="A76" s="185" t="s">
        <v>135</v>
      </c>
      <c r="B76" s="104">
        <v>18695.772651437052</v>
      </c>
      <c r="C76" s="70">
        <f t="shared" si="24"/>
        <v>0.45703656570864681</v>
      </c>
      <c r="D76" s="104">
        <f t="shared" si="25"/>
        <v>8859.5174493777467</v>
      </c>
      <c r="E76" s="70">
        <f t="shared" si="26"/>
        <v>0.4641927293728168</v>
      </c>
      <c r="F76" s="104">
        <v>3034.6621490980929</v>
      </c>
      <c r="G76" s="70">
        <f t="shared" si="27"/>
        <v>1.2848572319663121</v>
      </c>
      <c r="H76" s="104">
        <v>5824.8553002796543</v>
      </c>
      <c r="I76" s="70">
        <f t="shared" si="28"/>
        <v>0.37865240206921053</v>
      </c>
      <c r="J76" s="104">
        <v>0</v>
      </c>
      <c r="K76" s="70">
        <f t="shared" si="29"/>
        <v>0</v>
      </c>
      <c r="L76" s="104">
        <v>8968.4528669927367</v>
      </c>
      <c r="M76" s="70">
        <f t="shared" si="30"/>
        <v>0.54306896622784651</v>
      </c>
      <c r="N76" s="104">
        <v>867.80233506657328</v>
      </c>
      <c r="O76" s="70">
        <f t="shared" si="31"/>
        <v>0.16354301124120546</v>
      </c>
    </row>
    <row r="77" spans="1:15" x14ac:dyDescent="0.2">
      <c r="A77" s="185" t="s">
        <v>136</v>
      </c>
      <c r="B77" s="104">
        <v>229957.19498239041</v>
      </c>
      <c r="C77" s="70">
        <f t="shared" si="24"/>
        <v>5.6215299904530536</v>
      </c>
      <c r="D77" s="104">
        <f t="shared" si="25"/>
        <v>178012.40663112688</v>
      </c>
      <c r="E77" s="70">
        <f t="shared" si="26"/>
        <v>9.3269261411218505</v>
      </c>
      <c r="F77" s="104">
        <v>4146.8698752988621</v>
      </c>
      <c r="G77" s="70">
        <f t="shared" si="27"/>
        <v>1.7557591216157336</v>
      </c>
      <c r="H77" s="104">
        <v>173865.53675582801</v>
      </c>
      <c r="I77" s="70">
        <f t="shared" si="28"/>
        <v>11.302358554123419</v>
      </c>
      <c r="J77" s="104">
        <v>0</v>
      </c>
      <c r="K77" s="70">
        <f t="shared" si="29"/>
        <v>0</v>
      </c>
      <c r="L77" s="104">
        <v>49247.838269829641</v>
      </c>
      <c r="M77" s="70">
        <f t="shared" si="30"/>
        <v>2.982116649860989</v>
      </c>
      <c r="N77" s="104">
        <v>2696.9500814350745</v>
      </c>
      <c r="O77" s="70">
        <f t="shared" si="31"/>
        <v>0.50825783667806101</v>
      </c>
    </row>
    <row r="78" spans="1:15" x14ac:dyDescent="0.2">
      <c r="A78" s="185" t="s">
        <v>137</v>
      </c>
      <c r="B78" s="104">
        <v>749556.49371112825</v>
      </c>
      <c r="C78" s="70">
        <f t="shared" si="24"/>
        <v>18.323646317127039</v>
      </c>
      <c r="D78" s="104">
        <f t="shared" si="25"/>
        <v>244099.8682715632</v>
      </c>
      <c r="E78" s="70">
        <f t="shared" si="26"/>
        <v>12.78956610672744</v>
      </c>
      <c r="F78" s="104">
        <v>350.60496851281232</v>
      </c>
      <c r="G78" s="70">
        <f t="shared" si="27"/>
        <v>0.14844398065560302</v>
      </c>
      <c r="H78" s="104">
        <v>243749.26330305039</v>
      </c>
      <c r="I78" s="70">
        <f t="shared" si="28"/>
        <v>15.845242378444887</v>
      </c>
      <c r="J78" s="104">
        <v>0</v>
      </c>
      <c r="K78" s="70">
        <f t="shared" si="29"/>
        <v>0</v>
      </c>
      <c r="L78" s="104">
        <v>375040.93200877769</v>
      </c>
      <c r="M78" s="70">
        <f t="shared" si="30"/>
        <v>22.709947218290928</v>
      </c>
      <c r="N78" s="104">
        <v>130415.6934308121</v>
      </c>
      <c r="O78" s="70">
        <f t="shared" si="31"/>
        <v>24.577688207244442</v>
      </c>
    </row>
    <row r="79" spans="1:15" x14ac:dyDescent="0.2">
      <c r="A79" s="185" t="s">
        <v>138</v>
      </c>
      <c r="B79" s="104">
        <v>126517.73797277703</v>
      </c>
      <c r="C79" s="70">
        <f t="shared" si="24"/>
        <v>3.0928506428890428</v>
      </c>
      <c r="D79" s="104">
        <f t="shared" si="25"/>
        <v>49320.374432429766</v>
      </c>
      <c r="E79" s="70">
        <f t="shared" si="26"/>
        <v>2.5841316248083968</v>
      </c>
      <c r="F79" s="104">
        <v>2358.696957316728</v>
      </c>
      <c r="G79" s="70">
        <f t="shared" si="27"/>
        <v>0.99865774004728336</v>
      </c>
      <c r="H79" s="104">
        <v>46961.677475113036</v>
      </c>
      <c r="I79" s="70">
        <f t="shared" si="28"/>
        <v>3.0528057890635254</v>
      </c>
      <c r="J79" s="104">
        <v>0</v>
      </c>
      <c r="K79" s="70">
        <f t="shared" si="29"/>
        <v>0</v>
      </c>
      <c r="L79" s="104">
        <v>76705.495994969446</v>
      </c>
      <c r="M79" s="70">
        <f t="shared" si="30"/>
        <v>4.64476705534054</v>
      </c>
      <c r="N79" s="104">
        <v>491.86754537797674</v>
      </c>
      <c r="O79" s="70">
        <f t="shared" si="31"/>
        <v>9.2695647675070533E-2</v>
      </c>
    </row>
    <row r="80" spans="1:15" x14ac:dyDescent="0.2">
      <c r="A80" s="185" t="s">
        <v>139</v>
      </c>
      <c r="B80" s="104">
        <v>210605.46162359574</v>
      </c>
      <c r="C80" s="70">
        <f t="shared" si="24"/>
        <v>5.1484578195560058</v>
      </c>
      <c r="D80" s="104">
        <f t="shared" si="25"/>
        <v>77989.63152223466</v>
      </c>
      <c r="E80" s="70">
        <f t="shared" si="26"/>
        <v>4.0862518896702502</v>
      </c>
      <c r="F80" s="104">
        <v>0</v>
      </c>
      <c r="G80" s="70">
        <f t="shared" si="27"/>
        <v>0</v>
      </c>
      <c r="H80" s="104">
        <v>77989.63152223466</v>
      </c>
      <c r="I80" s="70">
        <f t="shared" si="28"/>
        <v>5.0698188693149131</v>
      </c>
      <c r="J80" s="104">
        <v>0</v>
      </c>
      <c r="K80" s="70">
        <f t="shared" si="29"/>
        <v>0</v>
      </c>
      <c r="L80" s="104">
        <v>90773.025286964476</v>
      </c>
      <c r="M80" s="70">
        <f t="shared" si="30"/>
        <v>5.4966016697700164</v>
      </c>
      <c r="N80" s="104">
        <v>41842.804814397321</v>
      </c>
      <c r="O80" s="70">
        <f t="shared" si="31"/>
        <v>7.8855495331198666</v>
      </c>
    </row>
    <row r="81" spans="1:15" x14ac:dyDescent="0.2">
      <c r="A81" s="185" t="s">
        <v>140</v>
      </c>
      <c r="B81" s="104">
        <v>32714.935492534703</v>
      </c>
      <c r="C81" s="70">
        <f t="shared" si="24"/>
        <v>0.79974880116755687</v>
      </c>
      <c r="D81" s="104">
        <f t="shared" si="25"/>
        <v>27068.033670340563</v>
      </c>
      <c r="E81" s="70">
        <f t="shared" si="26"/>
        <v>1.4182244687686894</v>
      </c>
      <c r="F81" s="104">
        <v>3473.4913477511927</v>
      </c>
      <c r="G81" s="70">
        <f t="shared" si="27"/>
        <v>1.4706548073751557</v>
      </c>
      <c r="H81" s="104">
        <v>23594.542322589372</v>
      </c>
      <c r="I81" s="70">
        <f t="shared" si="28"/>
        <v>1.5337943460575205</v>
      </c>
      <c r="J81" s="104">
        <v>0</v>
      </c>
      <c r="K81" s="70">
        <f t="shared" si="29"/>
        <v>0</v>
      </c>
      <c r="L81" s="104">
        <v>5646.9018221941405</v>
      </c>
      <c r="M81" s="70">
        <f t="shared" si="30"/>
        <v>0.34193825629117824</v>
      </c>
      <c r="N81" s="104">
        <v>0</v>
      </c>
      <c r="O81" s="70">
        <f t="shared" si="31"/>
        <v>0</v>
      </c>
    </row>
    <row r="82" spans="1:15" x14ac:dyDescent="0.2">
      <c r="A82" s="185" t="s">
        <v>141</v>
      </c>
      <c r="B82" s="104">
        <v>44301.592589551481</v>
      </c>
      <c r="C82" s="70">
        <f t="shared" si="24"/>
        <v>1.0829960392675146</v>
      </c>
      <c r="D82" s="104">
        <f t="shared" si="25"/>
        <v>41034.126777416728</v>
      </c>
      <c r="E82" s="70">
        <f t="shared" si="26"/>
        <v>2.149975257126119</v>
      </c>
      <c r="F82" s="104">
        <v>1204.2214137357412</v>
      </c>
      <c r="G82" s="70">
        <f t="shared" si="27"/>
        <v>0.50985991728499647</v>
      </c>
      <c r="H82" s="104">
        <v>39829.905363680984</v>
      </c>
      <c r="I82" s="70">
        <f t="shared" si="28"/>
        <v>2.5891955357969247</v>
      </c>
      <c r="J82" s="104">
        <v>0</v>
      </c>
      <c r="K82" s="70">
        <f t="shared" si="29"/>
        <v>0</v>
      </c>
      <c r="L82" s="104">
        <v>3043.4868680705599</v>
      </c>
      <c r="M82" s="70">
        <f t="shared" si="30"/>
        <v>0.18429302039977413</v>
      </c>
      <c r="N82" s="104">
        <v>223.97894406418413</v>
      </c>
      <c r="O82" s="70">
        <f t="shared" si="31"/>
        <v>4.2210293158605201E-2</v>
      </c>
    </row>
    <row r="83" spans="1:15" x14ac:dyDescent="0.2">
      <c r="A83" s="185" t="s">
        <v>142</v>
      </c>
      <c r="B83" s="104">
        <v>5724.7299409327325</v>
      </c>
      <c r="C83" s="70">
        <f t="shared" si="24"/>
        <v>0.13994665856253072</v>
      </c>
      <c r="D83" s="104">
        <f t="shared" si="25"/>
        <v>4462.4742520211012</v>
      </c>
      <c r="E83" s="70">
        <f t="shared" si="26"/>
        <v>0.23381048850996769</v>
      </c>
      <c r="F83" s="104">
        <v>186.64912005348677</v>
      </c>
      <c r="G83" s="70">
        <f t="shared" si="27"/>
        <v>7.9026085922660305E-2</v>
      </c>
      <c r="H83" s="104">
        <v>4275.8251319676147</v>
      </c>
      <c r="I83" s="70">
        <f t="shared" si="28"/>
        <v>0.2779556527300695</v>
      </c>
      <c r="J83" s="104">
        <v>0</v>
      </c>
      <c r="K83" s="70">
        <f t="shared" si="29"/>
        <v>0</v>
      </c>
      <c r="L83" s="104">
        <v>1262.2556889116313</v>
      </c>
      <c r="M83" s="70">
        <f t="shared" si="30"/>
        <v>7.6433683965193663E-2</v>
      </c>
      <c r="N83" s="104">
        <v>0</v>
      </c>
      <c r="O83" s="70">
        <f t="shared" si="31"/>
        <v>0</v>
      </c>
    </row>
    <row r="84" spans="1:15" x14ac:dyDescent="0.2">
      <c r="A84" s="185" t="s">
        <v>143</v>
      </c>
      <c r="B84" s="104">
        <v>35885.154326700227</v>
      </c>
      <c r="C84" s="70">
        <f t="shared" si="24"/>
        <v>0.8772479211838945</v>
      </c>
      <c r="D84" s="104">
        <f t="shared" si="25"/>
        <v>12175.990697670857</v>
      </c>
      <c r="E84" s="70">
        <f t="shared" si="26"/>
        <v>0.637958713560278</v>
      </c>
      <c r="F84" s="104">
        <v>0</v>
      </c>
      <c r="G84" s="70">
        <f t="shared" si="27"/>
        <v>0</v>
      </c>
      <c r="H84" s="104">
        <v>12175.990697670857</v>
      </c>
      <c r="I84" s="70">
        <f t="shared" si="28"/>
        <v>0.79151633604084226</v>
      </c>
      <c r="J84" s="104">
        <v>0</v>
      </c>
      <c r="K84" s="70">
        <f t="shared" si="29"/>
        <v>0</v>
      </c>
      <c r="L84" s="104">
        <v>22947.930596398895</v>
      </c>
      <c r="M84" s="70">
        <f t="shared" si="30"/>
        <v>1.3895717723979661</v>
      </c>
      <c r="N84" s="104">
        <v>761.23303263048319</v>
      </c>
      <c r="O84" s="70">
        <f t="shared" si="31"/>
        <v>0.14345933098130403</v>
      </c>
    </row>
    <row r="85" spans="1:15" x14ac:dyDescent="0.2">
      <c r="A85" s="185" t="s">
        <v>144</v>
      </c>
      <c r="B85" s="104">
        <v>69454.047801710753</v>
      </c>
      <c r="C85" s="70">
        <f t="shared" si="24"/>
        <v>1.6978725658293745</v>
      </c>
      <c r="D85" s="104">
        <f t="shared" si="25"/>
        <v>55994.811793267807</v>
      </c>
      <c r="E85" s="70">
        <f t="shared" si="26"/>
        <v>2.9338374991134266</v>
      </c>
      <c r="F85" s="104">
        <v>0</v>
      </c>
      <c r="G85" s="70">
        <f t="shared" si="27"/>
        <v>0</v>
      </c>
      <c r="H85" s="104">
        <v>55994.811793267807</v>
      </c>
      <c r="I85" s="70">
        <f t="shared" si="28"/>
        <v>3.6400166005696768</v>
      </c>
      <c r="J85" s="104">
        <v>0</v>
      </c>
      <c r="K85" s="70">
        <f t="shared" si="29"/>
        <v>0</v>
      </c>
      <c r="L85" s="104">
        <v>13151.381033536889</v>
      </c>
      <c r="M85" s="70">
        <f t="shared" si="30"/>
        <v>0.79635886013707147</v>
      </c>
      <c r="N85" s="104">
        <v>307.85497490611289</v>
      </c>
      <c r="O85" s="70">
        <f t="shared" si="31"/>
        <v>5.8017278344692454E-2</v>
      </c>
    </row>
    <row r="86" spans="1:15" x14ac:dyDescent="0.2">
      <c r="A86" s="185" t="s">
        <v>145</v>
      </c>
      <c r="B86" s="104">
        <v>102252.99430231308</v>
      </c>
      <c r="C86" s="70">
        <f t="shared" si="24"/>
        <v>2.4996750987856515</v>
      </c>
      <c r="D86" s="104">
        <f t="shared" si="25"/>
        <v>101413.07326207236</v>
      </c>
      <c r="E86" s="70">
        <f t="shared" si="26"/>
        <v>5.3135186583907172</v>
      </c>
      <c r="F86" s="104">
        <v>99235.361472498669</v>
      </c>
      <c r="G86" s="70">
        <f t="shared" si="27"/>
        <v>42.01563982752586</v>
      </c>
      <c r="H86" s="104">
        <v>2177.7117895736828</v>
      </c>
      <c r="I86" s="70">
        <f t="shared" si="28"/>
        <v>0.14156502739165466</v>
      </c>
      <c r="J86" s="104">
        <v>0</v>
      </c>
      <c r="K86" s="70">
        <f t="shared" si="29"/>
        <v>0</v>
      </c>
      <c r="L86" s="104">
        <v>0</v>
      </c>
      <c r="M86" s="70">
        <f t="shared" si="30"/>
        <v>0</v>
      </c>
      <c r="N86" s="104">
        <v>839.92104024069044</v>
      </c>
      <c r="O86" s="70">
        <f t="shared" si="31"/>
        <v>0.15828859934476947</v>
      </c>
    </row>
    <row r="87" spans="1:15" x14ac:dyDescent="0.2">
      <c r="A87" s="185" t="s">
        <v>146</v>
      </c>
      <c r="B87" s="104">
        <v>132397.95968401086</v>
      </c>
      <c r="C87" s="70">
        <f t="shared" si="24"/>
        <v>3.2365984508354111</v>
      </c>
      <c r="D87" s="104">
        <f t="shared" si="25"/>
        <v>125203.6985917694</v>
      </c>
      <c r="E87" s="70">
        <f t="shared" si="26"/>
        <v>6.5600239413679278</v>
      </c>
      <c r="F87" s="104">
        <v>85334.908594038527</v>
      </c>
      <c r="G87" s="70">
        <f t="shared" si="27"/>
        <v>36.130273835860358</v>
      </c>
      <c r="H87" s="104">
        <v>39868.78999773087</v>
      </c>
      <c r="I87" s="70">
        <f t="shared" si="28"/>
        <v>2.5917232827241081</v>
      </c>
      <c r="J87" s="104">
        <v>0</v>
      </c>
      <c r="K87" s="70">
        <f t="shared" si="29"/>
        <v>0</v>
      </c>
      <c r="L87" s="104">
        <v>1551.6781570780379</v>
      </c>
      <c r="M87" s="70">
        <f t="shared" si="30"/>
        <v>9.3959154960164271E-2</v>
      </c>
      <c r="N87" s="104">
        <v>5642.5829351633229</v>
      </c>
      <c r="O87" s="70">
        <f t="shared" si="31"/>
        <v>1.0633815641024482</v>
      </c>
    </row>
    <row r="88" spans="1:15" x14ac:dyDescent="0.2">
      <c r="A88" s="185" t="s">
        <v>147</v>
      </c>
      <c r="B88" s="104">
        <v>71343.786350321738</v>
      </c>
      <c r="C88" s="70">
        <f t="shared" si="24"/>
        <v>1.7440690848204214</v>
      </c>
      <c r="D88" s="104">
        <f t="shared" si="25"/>
        <v>60030.043814713354</v>
      </c>
      <c r="E88" s="70">
        <f t="shared" si="26"/>
        <v>3.1452627123251191</v>
      </c>
      <c r="F88" s="104">
        <v>33023.806545901803</v>
      </c>
      <c r="G88" s="70">
        <f t="shared" si="27"/>
        <v>13.982075955364223</v>
      </c>
      <c r="H88" s="104">
        <v>27006.237268811554</v>
      </c>
      <c r="I88" s="70">
        <f t="shared" si="28"/>
        <v>1.7555760762324131</v>
      </c>
      <c r="J88" s="104">
        <v>0</v>
      </c>
      <c r="K88" s="70">
        <f t="shared" si="29"/>
        <v>0</v>
      </c>
      <c r="L88" s="104">
        <v>5977.5348417384139</v>
      </c>
      <c r="M88" s="70">
        <f t="shared" si="30"/>
        <v>0.36195916009561646</v>
      </c>
      <c r="N88" s="104">
        <v>5336.2076938700484</v>
      </c>
      <c r="O88" s="70">
        <f t="shared" si="31"/>
        <v>1.0056431512102897</v>
      </c>
    </row>
    <row r="89" spans="1:15" x14ac:dyDescent="0.2">
      <c r="A89" s="185" t="s">
        <v>148</v>
      </c>
      <c r="B89" s="104">
        <v>26342.20813776839</v>
      </c>
      <c r="C89" s="70">
        <f t="shared" si="24"/>
        <v>0.64396120796551448</v>
      </c>
      <c r="D89" s="104">
        <f t="shared" si="25"/>
        <v>14035.499141886286</v>
      </c>
      <c r="E89" s="70">
        <f t="shared" si="26"/>
        <v>0.73538730433220378</v>
      </c>
      <c r="F89" s="104">
        <v>1563.7632358444755</v>
      </c>
      <c r="G89" s="70">
        <f t="shared" si="27"/>
        <v>0.66208770661833238</v>
      </c>
      <c r="H89" s="104">
        <v>12471.735906041811</v>
      </c>
      <c r="I89" s="70">
        <f t="shared" si="28"/>
        <v>0.81074164341366994</v>
      </c>
      <c r="J89" s="104">
        <v>0</v>
      </c>
      <c r="K89" s="70">
        <f t="shared" si="29"/>
        <v>0</v>
      </c>
      <c r="L89" s="104">
        <v>11769.4549073158</v>
      </c>
      <c r="M89" s="70">
        <f t="shared" si="30"/>
        <v>0.71267874229509776</v>
      </c>
      <c r="N89" s="104">
        <v>537.25408856629906</v>
      </c>
      <c r="O89" s="70">
        <f t="shared" si="31"/>
        <v>0.10124903782269884</v>
      </c>
    </row>
    <row r="90" spans="1:15" x14ac:dyDescent="0.2">
      <c r="A90" s="185" t="s">
        <v>149</v>
      </c>
      <c r="B90" s="104">
        <v>227058.52585421479</v>
      </c>
      <c r="C90" s="70">
        <f t="shared" si="24"/>
        <v>5.5506691703004698</v>
      </c>
      <c r="D90" s="104">
        <f t="shared" si="25"/>
        <v>36489.210647218177</v>
      </c>
      <c r="E90" s="70">
        <f t="shared" si="26"/>
        <v>1.9118452421109575</v>
      </c>
      <c r="F90" s="104">
        <v>863.93006484693524</v>
      </c>
      <c r="G90" s="70">
        <f t="shared" si="27"/>
        <v>0.36578265954963446</v>
      </c>
      <c r="H90" s="104">
        <v>34716.889013182517</v>
      </c>
      <c r="I90" s="70">
        <f t="shared" si="28"/>
        <v>2.2568171636093028</v>
      </c>
      <c r="J90" s="104">
        <v>908.39156918872573</v>
      </c>
      <c r="K90" s="70">
        <f t="shared" si="29"/>
        <v>0.67746283776870919</v>
      </c>
      <c r="L90" s="104">
        <v>172729.56383434194</v>
      </c>
      <c r="M90" s="70">
        <f t="shared" si="30"/>
        <v>10.45933641617686</v>
      </c>
      <c r="N90" s="104">
        <v>17839.751372655726</v>
      </c>
      <c r="O90" s="70">
        <f t="shared" si="31"/>
        <v>3.3620175256324076</v>
      </c>
    </row>
    <row r="91" spans="1:15" x14ac:dyDescent="0.2">
      <c r="A91" s="185" t="s">
        <v>150</v>
      </c>
      <c r="B91" s="104">
        <v>143383.29302649759</v>
      </c>
      <c r="C91" s="70">
        <f t="shared" si="24"/>
        <v>3.5051457378408992</v>
      </c>
      <c r="D91" s="104">
        <f t="shared" si="25"/>
        <v>138081.05723138168</v>
      </c>
      <c r="E91" s="70">
        <f t="shared" si="26"/>
        <v>7.2347306946634005</v>
      </c>
      <c r="F91" s="104">
        <v>0</v>
      </c>
      <c r="G91" s="70">
        <f t="shared" si="27"/>
        <v>0</v>
      </c>
      <c r="H91" s="104">
        <v>4902.1574325887805</v>
      </c>
      <c r="I91" s="70">
        <f t="shared" si="28"/>
        <v>0.31867121009547789</v>
      </c>
      <c r="J91" s="104">
        <v>133178.8997987929</v>
      </c>
      <c r="K91" s="70">
        <f t="shared" si="29"/>
        <v>99.322537162231299</v>
      </c>
      <c r="L91" s="104">
        <v>373.29824010697354</v>
      </c>
      <c r="M91" s="70">
        <f t="shared" si="30"/>
        <v>2.2604421560342772E-2</v>
      </c>
      <c r="N91" s="104">
        <v>4928.9375550090281</v>
      </c>
      <c r="O91" s="70">
        <f t="shared" si="31"/>
        <v>0.92889043667323379</v>
      </c>
    </row>
    <row r="92" spans="1:15" x14ac:dyDescent="0.2">
      <c r="A92" s="185" t="s">
        <v>151</v>
      </c>
      <c r="B92" s="104">
        <v>8027.190770143643</v>
      </c>
      <c r="C92" s="70">
        <f t="shared" si="24"/>
        <v>0.19623257996735441</v>
      </c>
      <c r="D92" s="104">
        <f t="shared" si="25"/>
        <v>8027.190770143643</v>
      </c>
      <c r="E92" s="70">
        <f t="shared" si="26"/>
        <v>0.4205831315396269</v>
      </c>
      <c r="F92" s="104">
        <v>186.64912005348677</v>
      </c>
      <c r="G92" s="70">
        <f t="shared" si="27"/>
        <v>7.9026085922660305E-2</v>
      </c>
      <c r="H92" s="104">
        <v>7840.5416500901565</v>
      </c>
      <c r="I92" s="70">
        <f t="shared" si="28"/>
        <v>0.50968475202942698</v>
      </c>
      <c r="J92" s="104">
        <v>0</v>
      </c>
      <c r="K92" s="70">
        <f t="shared" si="29"/>
        <v>0</v>
      </c>
      <c r="L92" s="104">
        <v>0</v>
      </c>
      <c r="M92" s="70">
        <f t="shared" si="30"/>
        <v>0</v>
      </c>
      <c r="N92" s="104">
        <v>0</v>
      </c>
      <c r="O92" s="70">
        <f t="shared" si="31"/>
        <v>0</v>
      </c>
    </row>
    <row r="93" spans="1:15" x14ac:dyDescent="0.2">
      <c r="A93" s="107" t="s">
        <v>164</v>
      </c>
      <c r="B93" s="104">
        <v>0</v>
      </c>
      <c r="C93" s="70">
        <f t="shared" si="24"/>
        <v>0</v>
      </c>
      <c r="D93" s="104">
        <f t="shared" si="25"/>
        <v>0</v>
      </c>
      <c r="E93" s="70">
        <f t="shared" si="26"/>
        <v>0</v>
      </c>
      <c r="F93" s="104">
        <v>0</v>
      </c>
      <c r="G93" s="70">
        <f t="shared" si="27"/>
        <v>0</v>
      </c>
      <c r="H93" s="104">
        <v>0</v>
      </c>
      <c r="I93" s="70">
        <f t="shared" si="28"/>
        <v>0</v>
      </c>
      <c r="J93" s="104">
        <v>0</v>
      </c>
      <c r="K93" s="70">
        <f t="shared" si="29"/>
        <v>0</v>
      </c>
      <c r="L93" s="104">
        <v>0</v>
      </c>
      <c r="M93" s="70">
        <f t="shared" si="30"/>
        <v>0</v>
      </c>
      <c r="N93" s="104">
        <v>0</v>
      </c>
      <c r="O93" s="70">
        <f t="shared" si="31"/>
        <v>0</v>
      </c>
    </row>
    <row r="94" spans="1:15" x14ac:dyDescent="0.2">
      <c r="A94" s="185" t="s">
        <v>153</v>
      </c>
      <c r="B94" s="104">
        <v>1241.1005751735468</v>
      </c>
      <c r="C94" s="70">
        <f t="shared" si="24"/>
        <v>3.0339925241482008E-2</v>
      </c>
      <c r="D94" s="104">
        <f t="shared" si="25"/>
        <v>1241.1005751735468</v>
      </c>
      <c r="E94" s="70">
        <f t="shared" si="26"/>
        <v>6.5027228255692959E-2</v>
      </c>
      <c r="F94" s="104">
        <v>0</v>
      </c>
      <c r="G94" s="70">
        <f t="shared" si="27"/>
        <v>0</v>
      </c>
      <c r="H94" s="104">
        <v>1241.1005751735468</v>
      </c>
      <c r="I94" s="70">
        <f t="shared" si="28"/>
        <v>8.0679379962688494E-2</v>
      </c>
      <c r="J94" s="104">
        <v>0</v>
      </c>
      <c r="K94" s="70">
        <f t="shared" si="29"/>
        <v>0</v>
      </c>
      <c r="L94" s="104">
        <v>0</v>
      </c>
      <c r="M94" s="70">
        <f t="shared" si="30"/>
        <v>0</v>
      </c>
      <c r="N94" s="104">
        <v>0</v>
      </c>
      <c r="O94" s="70">
        <f t="shared" si="31"/>
        <v>0</v>
      </c>
    </row>
    <row r="95" spans="1:15" x14ac:dyDescent="0.2">
      <c r="A95" s="185"/>
      <c r="B95" s="104"/>
      <c r="C95" s="70"/>
      <c r="D95" s="104"/>
      <c r="E95" s="70"/>
      <c r="F95" s="104"/>
      <c r="G95" s="70"/>
      <c r="H95" s="104"/>
      <c r="I95" s="70"/>
      <c r="J95" s="104"/>
      <c r="K95" s="70"/>
      <c r="L95" s="104"/>
      <c r="M95" s="70"/>
      <c r="N95" s="104"/>
      <c r="O95" s="70"/>
    </row>
    <row r="96" spans="1:15" x14ac:dyDescent="0.2">
      <c r="A96"/>
      <c r="B96" s="104"/>
      <c r="C96" s="106"/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</row>
    <row r="97" spans="1:15" x14ac:dyDescent="0.2">
      <c r="A97" s="184" t="s">
        <v>18</v>
      </c>
      <c r="B97" s="103"/>
      <c r="C97" s="67"/>
      <c r="D97" s="103"/>
      <c r="E97" s="67"/>
      <c r="F97" s="103"/>
      <c r="G97" s="67"/>
      <c r="H97" s="103"/>
      <c r="I97" s="67"/>
      <c r="J97" s="103"/>
      <c r="K97" s="67"/>
      <c r="L97" s="103"/>
      <c r="M97" s="67"/>
      <c r="N97" s="103"/>
      <c r="O97" s="67"/>
    </row>
    <row r="98" spans="1:15" x14ac:dyDescent="0.2">
      <c r="A98" s="185" t="s">
        <v>154</v>
      </c>
      <c r="B98" s="105">
        <v>114096.82874968827</v>
      </c>
      <c r="C98" s="70">
        <f t="shared" ref="C98" si="32">IF(ISNUMBER(B98/B$69*100),B98/B$69*100,0)</f>
        <v>2.7892092903684773</v>
      </c>
      <c r="D98" s="105">
        <f t="shared" si="17"/>
        <v>62553.704652162451</v>
      </c>
      <c r="E98" s="70">
        <f t="shared" ref="E98" si="33">IF(ISNUMBER(D98/D$69*100),D98/D$69*100,0)</f>
        <v>3.2774894412457853</v>
      </c>
      <c r="F98" s="105">
        <v>12346.486860670773</v>
      </c>
      <c r="G98" s="70">
        <f t="shared" ref="G98" si="34">IF(ISNUMBER(F98/F$69*100),F98/F$69*100,0)</f>
        <v>5.2274263667290093</v>
      </c>
      <c r="H98" s="105">
        <v>50207.217791491676</v>
      </c>
      <c r="I98" s="70">
        <f t="shared" ref="I98" si="35">IF(ISNUMBER(H98/H$69*100),H98/H$69*100,0)</f>
        <v>3.2637864183591985</v>
      </c>
      <c r="J98" s="104">
        <v>0</v>
      </c>
      <c r="K98" s="70">
        <f t="shared" ref="K98" si="36">IF(ISNUMBER(J98/J$69*100),J98/J$69*100,0)</f>
        <v>0</v>
      </c>
      <c r="L98" s="105">
        <v>51543.124097525761</v>
      </c>
      <c r="M98" s="70">
        <f t="shared" ref="M98" si="37">IF(ISNUMBER(L98/L$69*100),L98/L$69*100,0)</f>
        <v>3.1211036658079578</v>
      </c>
      <c r="N98" s="105">
        <v>0</v>
      </c>
      <c r="O98" s="70">
        <f t="shared" ref="O98" si="38">IF(ISNUMBER(N98/N$69*100),N98/N$69*100,0)</f>
        <v>0</v>
      </c>
    </row>
    <row r="99" spans="1:15" x14ac:dyDescent="0.2">
      <c r="A99" s="185" t="s">
        <v>155</v>
      </c>
      <c r="B99" s="105">
        <v>108250.05491958512</v>
      </c>
      <c r="C99" s="70">
        <f t="shared" ref="C99:C109" si="39">IF(ISNUMBER(B99/B$69*100),B99/B$69*100,0)</f>
        <v>2.646279148800879</v>
      </c>
      <c r="D99" s="105">
        <f t="shared" ref="D99:D109" si="40">F99+H99+J99</f>
        <v>74228.571252683876</v>
      </c>
      <c r="E99" s="70">
        <f t="shared" ref="E99:E109" si="41">IF(ISNUMBER(D99/D$69*100),D99/D$69*100,0)</f>
        <v>3.8891918531802196</v>
      </c>
      <c r="F99" s="105">
        <v>74228.571252683876</v>
      </c>
      <c r="G99" s="70">
        <f t="shared" ref="G99:G109" si="42">IF(ISNUMBER(F99/F$69*100),F99/F$69*100,0)</f>
        <v>31.427919124665205</v>
      </c>
      <c r="H99" s="105">
        <v>0</v>
      </c>
      <c r="I99" s="70">
        <f t="shared" ref="I99:I109" si="43">IF(ISNUMBER(H99/H$69*100),H99/H$69*100,0)</f>
        <v>0</v>
      </c>
      <c r="J99" s="104">
        <v>0</v>
      </c>
      <c r="K99" s="70">
        <f t="shared" ref="K99:K109" si="44">IF(ISNUMBER(J99/J$69*100),J99/J$69*100,0)</f>
        <v>0</v>
      </c>
      <c r="L99" s="105">
        <v>29184.805640074715</v>
      </c>
      <c r="M99" s="70">
        <f t="shared" ref="M99:M109" si="45">IF(ISNUMBER(L99/L$69*100),L99/L$69*100,0)</f>
        <v>1.767234824508872</v>
      </c>
      <c r="N99" s="105">
        <v>4836.6780268264674</v>
      </c>
      <c r="O99" s="70">
        <f t="shared" ref="O99:O109" si="46">IF(ISNUMBER(N99/N$69*100),N99/N$69*100,0)</f>
        <v>0.91150352672269619</v>
      </c>
    </row>
    <row r="100" spans="1:15" x14ac:dyDescent="0.2">
      <c r="A100" s="185" t="s">
        <v>156</v>
      </c>
      <c r="B100" s="105">
        <v>226905.47574095591</v>
      </c>
      <c r="C100" s="70">
        <f t="shared" si="39"/>
        <v>5.5469277096264831</v>
      </c>
      <c r="D100" s="105">
        <f t="shared" si="40"/>
        <v>191180.41514539375</v>
      </c>
      <c r="E100" s="70">
        <f t="shared" si="41"/>
        <v>10.016861439242557</v>
      </c>
      <c r="F100" s="105">
        <v>73046.22977301752</v>
      </c>
      <c r="G100" s="70">
        <f t="shared" si="42"/>
        <v>30.92732303647972</v>
      </c>
      <c r="H100" s="105">
        <v>118134.18537237622</v>
      </c>
      <c r="I100" s="70">
        <f t="shared" si="43"/>
        <v>7.6794685450112476</v>
      </c>
      <c r="J100" s="104">
        <v>0</v>
      </c>
      <c r="K100" s="70">
        <f t="shared" si="44"/>
        <v>0</v>
      </c>
      <c r="L100" s="105">
        <v>29028.938482135196</v>
      </c>
      <c r="M100" s="70">
        <f t="shared" si="45"/>
        <v>1.7577965615680455</v>
      </c>
      <c r="N100" s="105">
        <v>6696.1221134285752</v>
      </c>
      <c r="O100" s="70">
        <f t="shared" si="46"/>
        <v>1.2619278951178707</v>
      </c>
    </row>
    <row r="101" spans="1:15" x14ac:dyDescent="0.2">
      <c r="A101" s="185" t="s">
        <v>157</v>
      </c>
      <c r="B101" s="105">
        <v>110002.40950651516</v>
      </c>
      <c r="C101" s="70">
        <f t="shared" si="39"/>
        <v>2.6891171816142885</v>
      </c>
      <c r="D101" s="105">
        <f t="shared" si="40"/>
        <v>103175.60634239321</v>
      </c>
      <c r="E101" s="70">
        <f t="shared" si="41"/>
        <v>5.4058662434413538</v>
      </c>
      <c r="F101" s="105">
        <v>22852.518980299996</v>
      </c>
      <c r="G101" s="70">
        <f t="shared" si="42"/>
        <v>9.6756155505522639</v>
      </c>
      <c r="H101" s="105">
        <v>80323.087362093211</v>
      </c>
      <c r="I101" s="70">
        <f t="shared" si="43"/>
        <v>5.2215082441295015</v>
      </c>
      <c r="J101" s="104">
        <v>0</v>
      </c>
      <c r="K101" s="70">
        <f t="shared" si="44"/>
        <v>0</v>
      </c>
      <c r="L101" s="105">
        <v>4851.3537967736384</v>
      </c>
      <c r="M101" s="70">
        <f t="shared" si="45"/>
        <v>0.29376523802848808</v>
      </c>
      <c r="N101" s="105">
        <v>1975.4493673482107</v>
      </c>
      <c r="O101" s="70">
        <f t="shared" si="46"/>
        <v>0.37228632032417419</v>
      </c>
    </row>
    <row r="102" spans="1:15" x14ac:dyDescent="0.2">
      <c r="A102" s="185" t="s">
        <v>158</v>
      </c>
      <c r="B102" s="105">
        <v>913910.54622974619</v>
      </c>
      <c r="C102" s="70">
        <f t="shared" si="39"/>
        <v>22.341442913387745</v>
      </c>
      <c r="D102" s="105">
        <f t="shared" si="40"/>
        <v>300849.91672551678</v>
      </c>
      <c r="E102" s="70">
        <f t="shared" si="41"/>
        <v>15.762974086834813</v>
      </c>
      <c r="F102" s="105">
        <v>22092.13050826102</v>
      </c>
      <c r="G102" s="70">
        <f t="shared" si="42"/>
        <v>9.3536717626108441</v>
      </c>
      <c r="H102" s="105">
        <v>255859.85561320779</v>
      </c>
      <c r="I102" s="70">
        <f t="shared" si="43"/>
        <v>16.632507406041682</v>
      </c>
      <c r="J102" s="104">
        <v>22897.930604047942</v>
      </c>
      <c r="K102" s="70">
        <f t="shared" si="44"/>
        <v>17.07688355133385</v>
      </c>
      <c r="L102" s="105">
        <v>457352.04043400829</v>
      </c>
      <c r="M102" s="70">
        <f t="shared" si="45"/>
        <v>27.694152323061356</v>
      </c>
      <c r="N102" s="105">
        <v>155708.58907024929</v>
      </c>
      <c r="O102" s="70">
        <f t="shared" si="46"/>
        <v>29.344299391306055</v>
      </c>
    </row>
    <row r="103" spans="1:15" x14ac:dyDescent="0.2">
      <c r="A103" s="185" t="s">
        <v>159</v>
      </c>
      <c r="B103" s="105">
        <v>598975.25879336474</v>
      </c>
      <c r="C103" s="70">
        <f t="shared" si="39"/>
        <v>14.642539804436769</v>
      </c>
      <c r="D103" s="105">
        <f t="shared" si="40"/>
        <v>26935.038457917803</v>
      </c>
      <c r="E103" s="70">
        <f t="shared" si="41"/>
        <v>1.4112562099441217</v>
      </c>
      <c r="F103" s="105">
        <v>0</v>
      </c>
      <c r="G103" s="70">
        <f t="shared" si="42"/>
        <v>0</v>
      </c>
      <c r="H103" s="105">
        <v>26935.038457917803</v>
      </c>
      <c r="I103" s="70">
        <f t="shared" si="43"/>
        <v>1.7509477036154839</v>
      </c>
      <c r="J103" s="104">
        <v>0</v>
      </c>
      <c r="K103" s="70">
        <f t="shared" si="44"/>
        <v>0</v>
      </c>
      <c r="L103" s="105">
        <v>565647.06663057616</v>
      </c>
      <c r="M103" s="70">
        <f t="shared" si="45"/>
        <v>34.251768089838322</v>
      </c>
      <c r="N103" s="105">
        <v>6393.1537048747996</v>
      </c>
      <c r="O103" s="70">
        <f t="shared" si="46"/>
        <v>1.2048315220802952</v>
      </c>
    </row>
    <row r="104" spans="1:15" x14ac:dyDescent="0.2">
      <c r="A104" s="185" t="s">
        <v>160</v>
      </c>
      <c r="B104" s="105">
        <v>311635.23424007691</v>
      </c>
      <c r="C104" s="70">
        <f t="shared" si="39"/>
        <v>7.6182300601492754</v>
      </c>
      <c r="D104" s="105">
        <f t="shared" si="40"/>
        <v>246809.04570695944</v>
      </c>
      <c r="E104" s="70">
        <f t="shared" si="41"/>
        <v>12.93151294246398</v>
      </c>
      <c r="F104" s="105">
        <v>4686.4285963866487</v>
      </c>
      <c r="G104" s="70">
        <f t="shared" si="42"/>
        <v>1.9842049553854577</v>
      </c>
      <c r="H104" s="105">
        <v>242122.61711057278</v>
      </c>
      <c r="I104" s="70">
        <f t="shared" si="43"/>
        <v>15.73950009707546</v>
      </c>
      <c r="J104" s="104">
        <v>0</v>
      </c>
      <c r="K104" s="70">
        <f t="shared" si="44"/>
        <v>0</v>
      </c>
      <c r="L104" s="105">
        <v>2976.0313721825096</v>
      </c>
      <c r="M104" s="70">
        <f t="shared" si="45"/>
        <v>0.18020837091099406</v>
      </c>
      <c r="N104" s="105">
        <v>61850.157160932336</v>
      </c>
      <c r="O104" s="70">
        <f t="shared" si="46"/>
        <v>11.656065602848026</v>
      </c>
    </row>
    <row r="105" spans="1:15" x14ac:dyDescent="0.2">
      <c r="A105" s="185" t="s">
        <v>161</v>
      </c>
      <c r="B105" s="105">
        <v>187441.98747417258</v>
      </c>
      <c r="C105" s="70">
        <f t="shared" si="39"/>
        <v>4.5822038929326716</v>
      </c>
      <c r="D105" s="105">
        <f t="shared" si="40"/>
        <v>111487.37299059321</v>
      </c>
      <c r="E105" s="70">
        <f t="shared" si="41"/>
        <v>5.8413596739113061</v>
      </c>
      <c r="F105" s="105">
        <v>4265.2657163848553</v>
      </c>
      <c r="G105" s="70">
        <f t="shared" si="42"/>
        <v>1.805887190303473</v>
      </c>
      <c r="H105" s="105">
        <v>107222.10727420836</v>
      </c>
      <c r="I105" s="70">
        <f t="shared" si="43"/>
        <v>6.9701145146648269</v>
      </c>
      <c r="J105" s="104">
        <v>0</v>
      </c>
      <c r="K105" s="70">
        <f t="shared" si="44"/>
        <v>0</v>
      </c>
      <c r="L105" s="105">
        <v>69666.547816399907</v>
      </c>
      <c r="M105" s="70">
        <f t="shared" si="45"/>
        <v>4.2185358683834373</v>
      </c>
      <c r="N105" s="105">
        <v>6288.06666718012</v>
      </c>
      <c r="O105" s="70">
        <f t="shared" si="46"/>
        <v>1.1850271842806193</v>
      </c>
    </row>
    <row r="106" spans="1:15" x14ac:dyDescent="0.2">
      <c r="A106" s="185" t="s">
        <v>162</v>
      </c>
      <c r="B106" s="105">
        <v>1516922.0055310635</v>
      </c>
      <c r="C106" s="70">
        <f t="shared" si="39"/>
        <v>37.082651612288437</v>
      </c>
      <c r="D106" s="105">
        <f t="shared" si="40"/>
        <v>788854.73554074112</v>
      </c>
      <c r="E106" s="70">
        <f t="shared" si="41"/>
        <v>41.331893623060374</v>
      </c>
      <c r="F106" s="105">
        <v>20157.494068820615</v>
      </c>
      <c r="G106" s="70">
        <f t="shared" si="42"/>
        <v>8.5345586296450122</v>
      </c>
      <c r="H106" s="105">
        <v>657507.88070798677</v>
      </c>
      <c r="I106" s="70">
        <f t="shared" si="43"/>
        <v>42.742167071096524</v>
      </c>
      <c r="J106" s="104">
        <v>111189.36076393374</v>
      </c>
      <c r="K106" s="70">
        <f t="shared" si="44"/>
        <v>82.923116448666207</v>
      </c>
      <c r="L106" s="105">
        <v>441189.12152559462</v>
      </c>
      <c r="M106" s="70">
        <f t="shared" si="45"/>
        <v>26.715435057888282</v>
      </c>
      <c r="N106" s="105">
        <v>286878.14846468304</v>
      </c>
      <c r="O106" s="70">
        <f t="shared" si="46"/>
        <v>54.064058557317253</v>
      </c>
    </row>
    <row r="107" spans="1:15" x14ac:dyDescent="0.2">
      <c r="A107" s="185" t="s">
        <v>163</v>
      </c>
      <c r="B107" s="105">
        <v>2511.5939503754385</v>
      </c>
      <c r="C107" s="70">
        <f t="shared" si="39"/>
        <v>6.1398386412554677E-2</v>
      </c>
      <c r="D107" s="105">
        <f t="shared" si="40"/>
        <v>2511.5939503754385</v>
      </c>
      <c r="E107" s="70">
        <f t="shared" si="41"/>
        <v>0.13159448667070631</v>
      </c>
      <c r="F107" s="105">
        <v>2511.5939503754385</v>
      </c>
      <c r="G107" s="70">
        <f t="shared" si="42"/>
        <v>1.0633933836298064</v>
      </c>
      <c r="H107" s="105">
        <v>0</v>
      </c>
      <c r="I107" s="70">
        <f t="shared" si="43"/>
        <v>0</v>
      </c>
      <c r="J107" s="104">
        <v>0</v>
      </c>
      <c r="K107" s="70">
        <f t="shared" si="44"/>
        <v>0</v>
      </c>
      <c r="L107" s="105">
        <v>0</v>
      </c>
      <c r="M107" s="70">
        <f t="shared" si="45"/>
        <v>0</v>
      </c>
      <c r="N107" s="105">
        <v>0</v>
      </c>
      <c r="O107" s="70">
        <f t="shared" si="46"/>
        <v>0</v>
      </c>
    </row>
    <row r="108" spans="1:15" x14ac:dyDescent="0.2">
      <c r="A108" s="185" t="s">
        <v>152</v>
      </c>
      <c r="B108" s="105">
        <v>0</v>
      </c>
      <c r="C108" s="70">
        <f t="shared" si="39"/>
        <v>0</v>
      </c>
      <c r="D108" s="105">
        <f t="shared" si="40"/>
        <v>0</v>
      </c>
      <c r="E108" s="70">
        <f t="shared" si="41"/>
        <v>0</v>
      </c>
      <c r="F108" s="105">
        <v>0</v>
      </c>
      <c r="G108" s="70">
        <f t="shared" si="42"/>
        <v>0</v>
      </c>
      <c r="H108" s="105">
        <v>0</v>
      </c>
      <c r="I108" s="70">
        <f t="shared" si="43"/>
        <v>0</v>
      </c>
      <c r="J108" s="104">
        <v>0</v>
      </c>
      <c r="K108" s="70">
        <f t="shared" si="44"/>
        <v>0</v>
      </c>
      <c r="L108" s="105">
        <v>0</v>
      </c>
      <c r="M108" s="70">
        <f t="shared" si="45"/>
        <v>0</v>
      </c>
      <c r="N108" s="105">
        <v>0</v>
      </c>
      <c r="O108" s="70">
        <f t="shared" si="46"/>
        <v>0</v>
      </c>
    </row>
    <row r="109" spans="1:15" x14ac:dyDescent="0.2">
      <c r="A109" s="185" t="s">
        <v>153</v>
      </c>
      <c r="B109" s="105">
        <v>0</v>
      </c>
      <c r="C109" s="70">
        <f t="shared" si="39"/>
        <v>0</v>
      </c>
      <c r="D109" s="105">
        <f t="shared" si="40"/>
        <v>0</v>
      </c>
      <c r="E109" s="70">
        <f t="shared" si="41"/>
        <v>0</v>
      </c>
      <c r="F109" s="105">
        <v>0</v>
      </c>
      <c r="G109" s="70">
        <f t="shared" si="42"/>
        <v>0</v>
      </c>
      <c r="H109" s="105">
        <v>0</v>
      </c>
      <c r="I109" s="70">
        <f t="shared" si="43"/>
        <v>0</v>
      </c>
      <c r="J109" s="104">
        <v>0</v>
      </c>
      <c r="K109" s="70">
        <f t="shared" si="44"/>
        <v>0</v>
      </c>
      <c r="L109" s="105">
        <v>0</v>
      </c>
      <c r="M109" s="70">
        <f t="shared" si="45"/>
        <v>0</v>
      </c>
      <c r="N109" s="105">
        <v>0</v>
      </c>
      <c r="O109" s="70">
        <f t="shared" si="46"/>
        <v>0</v>
      </c>
    </row>
    <row r="110" spans="1:15" x14ac:dyDescent="0.2">
      <c r="A110" s="191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</row>
    <row r="111" spans="1:15" x14ac:dyDescent="0.2">
      <c r="A111" s="14" t="str">
        <f>'C01'!$A$46</f>
        <v>Fuente: Instituto Nacional de Estadística (INE). Encuesta Permanente de Hogares de Propósitos Múltiples, LXI 2018.</v>
      </c>
      <c r="B111" s="125"/>
      <c r="C111" s="126"/>
      <c r="D111" s="58"/>
      <c r="E111" s="128"/>
      <c r="F111" s="121"/>
      <c r="G111" s="128"/>
      <c r="H111" s="121"/>
      <c r="I111" s="128"/>
      <c r="J111" s="121"/>
      <c r="K111" s="128"/>
      <c r="L111" s="121"/>
      <c r="M111" s="128"/>
      <c r="N111" s="121"/>
      <c r="O111" s="128"/>
    </row>
    <row r="112" spans="1:15" x14ac:dyDescent="0.2">
      <c r="A112" s="198" t="s">
        <v>123</v>
      </c>
      <c r="B112" s="127"/>
      <c r="C112" s="126"/>
      <c r="D112" s="131"/>
      <c r="E112" s="128"/>
      <c r="F112" s="121"/>
      <c r="G112" s="128"/>
      <c r="H112" s="121"/>
      <c r="I112" s="128"/>
      <c r="J112" s="121"/>
      <c r="K112" s="128"/>
      <c r="L112" s="121"/>
      <c r="M112" s="128"/>
      <c r="N112" s="121"/>
      <c r="O112" s="128"/>
    </row>
    <row r="113" spans="1:15" x14ac:dyDescent="0.2">
      <c r="A113" s="30" t="s">
        <v>94</v>
      </c>
      <c r="B113" s="127"/>
      <c r="C113" s="126"/>
      <c r="D113" s="131"/>
      <c r="E113" s="128"/>
      <c r="F113" s="121"/>
      <c r="G113" s="128"/>
      <c r="H113" s="121"/>
      <c r="I113" s="128"/>
      <c r="J113" s="121"/>
      <c r="K113" s="128"/>
      <c r="L113" s="121"/>
      <c r="M113" s="128"/>
      <c r="N113" s="121"/>
      <c r="O113" s="128"/>
    </row>
    <row r="114" spans="1:15" x14ac:dyDescent="0.2">
      <c r="A114" s="30" t="s">
        <v>95</v>
      </c>
      <c r="B114" s="127"/>
      <c r="C114" s="126"/>
      <c r="D114" s="131"/>
      <c r="E114" s="128"/>
      <c r="F114" s="121"/>
      <c r="G114" s="128"/>
      <c r="H114" s="121"/>
      <c r="I114" s="128"/>
      <c r="J114" s="121"/>
      <c r="K114" s="128"/>
      <c r="L114" s="121"/>
      <c r="M114" s="128"/>
      <c r="N114" s="121"/>
      <c r="O114" s="128"/>
    </row>
    <row r="115" spans="1:15" x14ac:dyDescent="0.2">
      <c r="B115" s="77"/>
      <c r="C115" s="76"/>
      <c r="D115" s="79"/>
    </row>
    <row r="116" spans="1:15" x14ac:dyDescent="0.2">
      <c r="A116" s="75"/>
      <c r="B116" s="77"/>
      <c r="C116" s="76"/>
      <c r="D116" s="79"/>
    </row>
    <row r="117" spans="1:15" x14ac:dyDescent="0.2">
      <c r="A117" s="75"/>
      <c r="B117" s="77"/>
      <c r="C117" s="76"/>
      <c r="D117" s="79"/>
    </row>
  </sheetData>
  <mergeCells count="25"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G8 D72:E72 D97:N97 E96:N96 I8 K8 M8 O8 G72 I72 K72 M72 D98:E98 G98 I98 K98 M98" formula="1"/>
    <ignoredError sqref="D11:O11 D53:E53 D40:O40 E38:O38 D35:O35 E34:O34 D16:O17 D12:E12 G12 I12 K12 M12 O12 D13:E13 G13 I13 K13 M13 O13 D14:E14 G14 I14 K14 M14 O14 D15:E15 G15 I15 K15 M15 O15 D23:O24 D18:E18 G18 I18 K18 M18 O18 D19:E19 G19 I19 K19 M19 O19 D20:E20 G20 I20 K20 M20 O20 D21:E21 G21 I21 K21 M21 O21 D22:E22 G22 I22 K22 M22 O22 D33:E33 D25:E25 G25 I25 K25 M25 O25 D26:E26 G26 I26 K26 M26 O26 D27:E27 G27 I27 K27 M27 O27 D28:E28 G28 I28 K28 M28 O28 D29:E29 G29 I29 K29 M29 O29 D30:E30 G30 I30 K30 M30 O30 D31:E31 G31 I31 K31 M31 O31 D32:E32 G32 I32 K32 M32 O32 G33 I33 K33 M33 O33 D37:E37 D36:E36 G36 I36 K36 M36 O36 G37 I37 K37 M37 O37 D39:E39 G39 I39 K39 M39 O39 D47:E47 D41:E41 G41 I41 K41 M41 O41 D42:E42 G42 I42 K42 M42 O42 D43:E43 G43 I43 K43 M43 O43 D44:E44 G44 I44 K44 M44 O44 D45:E45 G45 I45 K45 M45 O45 D46:E46 G46 I46 K46 M46 O46 G47 I47 K47 M47 O47 D50:E50 G50 I50 K50 M50 O50 D51:E51 G51 I51 K51 M51 O51 D52:E52 G52 I52 K52 M52 O52 G53 I53 K53 M53 O53" formula="1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27"/>
  <sheetViews>
    <sheetView view="pageBreakPreview" topLeftCell="A43" zoomScale="60" zoomScaleNormal="100" workbookViewId="0">
      <selection activeCell="L52" sqref="L52"/>
    </sheetView>
  </sheetViews>
  <sheetFormatPr baseColWidth="10" defaultColWidth="12" defaultRowHeight="11.25" x14ac:dyDescent="0.2"/>
  <cols>
    <col min="1" max="1" width="48.6640625" style="23" customWidth="1"/>
    <col min="2" max="2" width="13.5" style="23" bestFit="1" customWidth="1"/>
    <col min="3" max="3" width="7.33203125" style="44" customWidth="1"/>
    <col min="4" max="4" width="13.1640625" style="23" bestFit="1" customWidth="1"/>
    <col min="5" max="5" width="8" style="44" bestFit="1" customWidth="1"/>
    <col min="6" max="6" width="13.1640625" style="23" bestFit="1" customWidth="1"/>
    <col min="7" max="7" width="8.33203125" style="44" bestFit="1" customWidth="1"/>
    <col min="8" max="8" width="11.33203125" style="23" bestFit="1" customWidth="1"/>
    <col min="9" max="9" width="8.33203125" style="44" customWidth="1"/>
    <col min="10" max="10" width="12" style="23" bestFit="1" customWidth="1"/>
    <col min="11" max="11" width="7.33203125" style="44" customWidth="1"/>
    <col min="12" max="12" width="10.5" style="23" bestFit="1" customWidth="1"/>
    <col min="13" max="13" width="7.1640625" style="44" bestFit="1" customWidth="1"/>
    <col min="14" max="14" width="12" style="23" customWidth="1"/>
    <col min="15" max="15" width="6.83203125" style="44" customWidth="1"/>
    <col min="16" max="16" width="10.83203125" style="23" customWidth="1"/>
    <col min="17" max="17" width="6.83203125" style="44" customWidth="1"/>
    <col min="18" max="18" width="11.1640625" style="23" bestFit="1" customWidth="1"/>
    <col min="19" max="19" width="7.33203125" style="44" bestFit="1" customWidth="1"/>
    <col min="20" max="20" width="43.5" style="23" customWidth="1"/>
    <col min="21" max="21" width="11" style="23" bestFit="1" customWidth="1"/>
    <col min="22" max="22" width="7" style="44" bestFit="1" customWidth="1"/>
    <col min="23" max="23" width="11" style="23" bestFit="1" customWidth="1"/>
    <col min="24" max="24" width="7" style="44" bestFit="1" customWidth="1"/>
    <col min="25" max="25" width="11" style="23" bestFit="1" customWidth="1"/>
    <col min="26" max="26" width="7" style="44" bestFit="1" customWidth="1"/>
    <col min="27" max="27" width="11" style="23" bestFit="1" customWidth="1"/>
    <col min="28" max="28" width="6" style="44" bestFit="1" customWidth="1"/>
    <col min="29" max="29" width="11" style="23" bestFit="1" customWidth="1"/>
    <col min="30" max="30" width="6.83203125" style="44" bestFit="1" customWidth="1"/>
    <col min="31" max="31" width="10" style="23" customWidth="1"/>
    <col min="32" max="32" width="8" style="44" bestFit="1" customWidth="1"/>
    <col min="33" max="33" width="10.6640625" style="23" customWidth="1"/>
    <col min="34" max="34" width="7" style="44" bestFit="1" customWidth="1"/>
    <col min="35" max="35" width="11" style="23" bestFit="1" customWidth="1"/>
    <col min="36" max="36" width="7" style="44" bestFit="1" customWidth="1"/>
    <col min="37" max="37" width="11" style="23" bestFit="1" customWidth="1"/>
    <col min="38" max="38" width="7" style="44" bestFit="1" customWidth="1"/>
    <col min="39" max="45" width="7.83203125" style="23" customWidth="1"/>
    <col min="46" max="16384" width="12" style="23"/>
  </cols>
  <sheetData>
    <row r="1" spans="1:19" x14ac:dyDescent="0.2">
      <c r="A1" s="221" t="s">
        <v>83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2">
      <c r="A2" s="221" t="s">
        <v>84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19" x14ac:dyDescent="0.2">
      <c r="A3" s="221" t="s">
        <v>40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</row>
    <row r="4" spans="1:19" ht="15" customHeight="1" x14ac:dyDescent="0.2">
      <c r="A4" s="217" t="s">
        <v>38</v>
      </c>
      <c r="B4" s="250" t="s">
        <v>23</v>
      </c>
      <c r="C4" s="250"/>
      <c r="D4" s="250" t="s">
        <v>22</v>
      </c>
      <c r="E4" s="250"/>
      <c r="F4" s="253" t="s">
        <v>8</v>
      </c>
      <c r="G4" s="253"/>
      <c r="H4" s="253"/>
      <c r="I4" s="253"/>
      <c r="J4" s="253"/>
      <c r="K4" s="253"/>
      <c r="L4" s="253"/>
      <c r="M4" s="253"/>
      <c r="N4" s="250" t="s">
        <v>1</v>
      </c>
      <c r="O4" s="250"/>
      <c r="P4" s="250" t="s">
        <v>2</v>
      </c>
      <c r="Q4" s="250"/>
      <c r="R4" s="250" t="s">
        <v>10</v>
      </c>
      <c r="S4" s="250"/>
    </row>
    <row r="5" spans="1:19" ht="12.75" customHeight="1" x14ac:dyDescent="0.2">
      <c r="A5" s="252"/>
      <c r="B5" s="251"/>
      <c r="C5" s="251"/>
      <c r="D5" s="251"/>
      <c r="E5" s="251"/>
      <c r="F5" s="254" t="s">
        <v>11</v>
      </c>
      <c r="G5" s="254"/>
      <c r="H5" s="254" t="s">
        <v>117</v>
      </c>
      <c r="I5" s="254"/>
      <c r="J5" s="254" t="s">
        <v>12</v>
      </c>
      <c r="K5" s="254"/>
      <c r="L5" s="254" t="s">
        <v>118</v>
      </c>
      <c r="M5" s="254"/>
      <c r="N5" s="251"/>
      <c r="O5" s="251"/>
      <c r="P5" s="251"/>
      <c r="Q5" s="251"/>
      <c r="R5" s="251"/>
      <c r="S5" s="251"/>
    </row>
    <row r="6" spans="1:19" x14ac:dyDescent="0.2">
      <c r="A6" s="218"/>
      <c r="B6" s="46" t="s">
        <v>6</v>
      </c>
      <c r="C6" s="47" t="s">
        <v>91</v>
      </c>
      <c r="D6" s="46" t="s">
        <v>6</v>
      </c>
      <c r="E6" s="47" t="s">
        <v>91</v>
      </c>
      <c r="F6" s="46" t="s">
        <v>6</v>
      </c>
      <c r="G6" s="47" t="s">
        <v>91</v>
      </c>
      <c r="H6" s="46" t="s">
        <v>6</v>
      </c>
      <c r="I6" s="47" t="s">
        <v>91</v>
      </c>
      <c r="J6" s="46" t="s">
        <v>6</v>
      </c>
      <c r="K6" s="47" t="s">
        <v>91</v>
      </c>
      <c r="L6" s="46" t="s">
        <v>6</v>
      </c>
      <c r="M6" s="47" t="s">
        <v>91</v>
      </c>
      <c r="N6" s="46" t="s">
        <v>6</v>
      </c>
      <c r="O6" s="47" t="s">
        <v>91</v>
      </c>
      <c r="P6" s="46" t="s">
        <v>6</v>
      </c>
      <c r="Q6" s="47" t="s">
        <v>91</v>
      </c>
      <c r="R6" s="46" t="s">
        <v>6</v>
      </c>
      <c r="S6" s="47" t="s">
        <v>91</v>
      </c>
    </row>
    <row r="7" spans="1:19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s="50" customFormat="1" ht="12" customHeight="1" x14ac:dyDescent="0.2">
      <c r="A8" s="49" t="s">
        <v>109</v>
      </c>
      <c r="B8" s="103">
        <f>'C03'!B8</f>
        <v>4090651.3951348248</v>
      </c>
      <c r="C8" s="108">
        <f>SUM(G8,O8,Q8,S8)</f>
        <v>100.0000000000132</v>
      </c>
      <c r="D8" s="103">
        <v>3295383.8392282603</v>
      </c>
      <c r="E8" s="108">
        <f>IF(ISNUMBER(D8/$B$8*100),D8/$B$8*100,0)</f>
        <v>80.558901771673632</v>
      </c>
      <c r="F8" s="103">
        <f t="shared" ref="F8:F53" si="0">H8+J8+L8</f>
        <v>1826029.2132268406</v>
      </c>
      <c r="G8" s="108">
        <f>IF(ISNUMBER(F8/$B$8*100),F8/$B$8*100,0)</f>
        <v>44.639081575091197</v>
      </c>
      <c r="H8" s="103">
        <v>215363.12852464299</v>
      </c>
      <c r="I8" s="108">
        <f>IF(ISNUMBER(H8/$B$8*100),H8/$B$8*100,0)</f>
        <v>5.2647636701769054</v>
      </c>
      <c r="J8" s="103">
        <v>1478512.3548442472</v>
      </c>
      <c r="K8" s="108">
        <f>IF(ISNUMBER(J8/$B$8*100),J8/$B$8*100,0)</f>
        <v>36.14368989258535</v>
      </c>
      <c r="L8" s="103">
        <v>132153.72985795056</v>
      </c>
      <c r="M8" s="108">
        <f>IF(ISNUMBER(L8/$B$8*100),L8/$B$8*100,0)</f>
        <v>3.2306280123289475</v>
      </c>
      <c r="N8" s="103">
        <v>1469354.6260019592</v>
      </c>
      <c r="O8" s="108">
        <f>IF(ISNUMBER(N8/$B$8*100),N8/$B$8*100,0)</f>
        <v>35.919820196595623</v>
      </c>
      <c r="P8" s="22">
        <f>'C03'!N8</f>
        <v>530626.36457553878</v>
      </c>
      <c r="Q8" s="108">
        <f>IF(ISNUMBER(P8/$B$8*100),P8/$B$8*100,0)</f>
        <v>12.971683805826965</v>
      </c>
      <c r="R8" s="103">
        <f>B8-(D8+P8)</f>
        <v>264641.19133102568</v>
      </c>
      <c r="S8" s="108">
        <f>IF(ISNUMBER(R8/$B$8*100),R8/$B$8*100,0)</f>
        <v>6.4694144224994101</v>
      </c>
    </row>
    <row r="9" spans="1:19" ht="11.25" customHeight="1" x14ac:dyDescent="0.2">
      <c r="A9" s="51"/>
      <c r="B9" s="8"/>
      <c r="C9" s="108"/>
      <c r="D9" s="8"/>
      <c r="E9" s="108"/>
      <c r="F9" s="8"/>
      <c r="G9" s="108"/>
      <c r="H9" s="8"/>
      <c r="I9" s="108"/>
      <c r="J9" s="8"/>
      <c r="K9" s="108"/>
      <c r="L9" s="8"/>
      <c r="M9" s="108"/>
      <c r="N9" s="8"/>
      <c r="O9" s="108"/>
      <c r="P9" s="8"/>
      <c r="Q9" s="108"/>
      <c r="R9" s="8"/>
      <c r="S9" s="108"/>
    </row>
    <row r="10" spans="1:19" ht="12.75" customHeight="1" x14ac:dyDescent="0.2">
      <c r="A10" s="52" t="s">
        <v>42</v>
      </c>
      <c r="B10" s="103"/>
      <c r="C10" s="67"/>
      <c r="D10" s="103"/>
      <c r="E10" s="108"/>
      <c r="F10" s="103"/>
      <c r="G10" s="108"/>
      <c r="H10" s="103"/>
      <c r="I10" s="108"/>
      <c r="J10" s="103"/>
      <c r="K10" s="108"/>
      <c r="L10" s="103"/>
      <c r="M10" s="108"/>
      <c r="N10" s="103"/>
      <c r="O10" s="108"/>
      <c r="P10" s="103"/>
      <c r="Q10" s="108"/>
      <c r="R10" s="103"/>
      <c r="S10" s="108"/>
    </row>
    <row r="11" spans="1:19" x14ac:dyDescent="0.2">
      <c r="A11" s="53" t="s">
        <v>73</v>
      </c>
      <c r="B11" s="69">
        <f>'C03'!B11</f>
        <v>2227420.7305112481</v>
      </c>
      <c r="C11" s="109">
        <f>IF(ISNUMBER(B11/B$8*100),B11/B$8*100,0)</f>
        <v>54.4514923261466</v>
      </c>
      <c r="D11" s="69">
        <f>SUM(D12:D14)</f>
        <v>1908620.3192666129</v>
      </c>
      <c r="E11" s="109">
        <f>IF(ISNUMBER(D11/D$8*100),D11/D$8*100,0)</f>
        <v>57.917997185832803</v>
      </c>
      <c r="F11" s="69">
        <f>SUM(F12:F14)</f>
        <v>1167157.9959327066</v>
      </c>
      <c r="G11" s="109">
        <f>IF(ISNUMBER(F11/F$8*100),F11/F$8*100,0)</f>
        <v>63.917816181603172</v>
      </c>
      <c r="H11" s="69">
        <f>SUM(H12:H14)</f>
        <v>172448.14502273279</v>
      </c>
      <c r="I11" s="109">
        <f>IF(ISNUMBER(H11/H$8*100),H11/H$8*100,0)</f>
        <v>80.07319832512573</v>
      </c>
      <c r="J11" s="69">
        <f>SUM(J12:J14)</f>
        <v>899252.43406083144</v>
      </c>
      <c r="K11" s="109">
        <f>IF(ISNUMBER(J11/J$8*100),J11/J$8*100,0)</f>
        <v>60.821435215910824</v>
      </c>
      <c r="L11" s="69">
        <f>SUM(L12:L14)</f>
        <v>95457.41684914245</v>
      </c>
      <c r="M11" s="109">
        <f>IF(ISNUMBER(L11/L$8*100),L11/L$8*100,0)</f>
        <v>72.23210192534691</v>
      </c>
      <c r="N11" s="69">
        <f>SUM(N12:N14)</f>
        <v>741462.32333389251</v>
      </c>
      <c r="O11" s="109">
        <f>IF(ISNUMBER(N11/N$8*100),N11/N$8*100,0)</f>
        <v>50.461768058768399</v>
      </c>
      <c r="P11" s="69">
        <f>'C03'!N11</f>
        <v>184289.51780614964</v>
      </c>
      <c r="Q11" s="109">
        <f>IF(ISNUMBER(P11/P$8*100),P11/P$8*100,0)</f>
        <v>34.7305618622187</v>
      </c>
      <c r="R11" s="69">
        <f t="shared" ref="R11:R53" si="1">B11-(D11+P11)</f>
        <v>134510.89343848568</v>
      </c>
      <c r="S11" s="109">
        <f>IF(ISNUMBER(R11/R$8*100),R11/R$8*100,0)</f>
        <v>50.827648092859853</v>
      </c>
    </row>
    <row r="12" spans="1:19" x14ac:dyDescent="0.2">
      <c r="A12" s="56" t="s">
        <v>68</v>
      </c>
      <c r="B12" s="69">
        <f>'C03'!B12</f>
        <v>476944.49647268478</v>
      </c>
      <c r="C12" s="109">
        <f>IF(ISNUMBER(B12/B$8*100),B12/B$8*100,0)</f>
        <v>11.659377698132232</v>
      </c>
      <c r="D12" s="69">
        <v>398757.18008227419</v>
      </c>
      <c r="E12" s="109">
        <f>IF(ISNUMBER(D12/D$8*100),D12/D$8*100,0)</f>
        <v>12.100477502361558</v>
      </c>
      <c r="F12" s="69">
        <f t="shared" si="0"/>
        <v>257893.08917790058</v>
      </c>
      <c r="G12" s="109">
        <f>IF(ISNUMBER(F12/F$8*100),F12/F$8*100,0)</f>
        <v>14.123163381497527</v>
      </c>
      <c r="H12" s="69">
        <v>48920.734366018922</v>
      </c>
      <c r="I12" s="109">
        <f>IF(ISNUMBER(H12/H$8*100),H12/H$8*100,0)</f>
        <v>22.71546420278769</v>
      </c>
      <c r="J12" s="69">
        <v>185715.8744532172</v>
      </c>
      <c r="K12" s="109">
        <f>IF(ISNUMBER(J12/J$8*100),J12/J$8*100,0)</f>
        <v>12.560995776919381</v>
      </c>
      <c r="L12" s="69">
        <v>23256.480358664478</v>
      </c>
      <c r="M12" s="109">
        <f>IF(ISNUMBER(L12/L$8*100),L12/L$8*100,0)</f>
        <v>17.598050682082459</v>
      </c>
      <c r="N12" s="69">
        <v>140864.09090436494</v>
      </c>
      <c r="O12" s="109">
        <f>IF(ISNUMBER(N12/N$8*100),N12/N$8*100,0)</f>
        <v>9.5868001101714384</v>
      </c>
      <c r="P12" s="69">
        <f>'C03'!N12</f>
        <v>33074.224073477904</v>
      </c>
      <c r="Q12" s="109">
        <f t="shared" ref="Q12:S15" si="2">IF(ISNUMBER(P12/P$8*100),P12/P$8*100,0)</f>
        <v>6.2330532897540429</v>
      </c>
      <c r="R12" s="69">
        <f t="shared" si="1"/>
        <v>45113.092316932685</v>
      </c>
      <c r="S12" s="109">
        <f t="shared" si="2"/>
        <v>17.046889824684584</v>
      </c>
    </row>
    <row r="13" spans="1:19" x14ac:dyDescent="0.2">
      <c r="A13" s="56" t="s">
        <v>69</v>
      </c>
      <c r="B13" s="104">
        <f>'C03'!B13</f>
        <v>274052.20069976652</v>
      </c>
      <c r="C13" s="109">
        <f>IF(ISNUMBER(B13/B$8*100),B13/B$8*100,0)</f>
        <v>6.6994758102757848</v>
      </c>
      <c r="D13" s="104">
        <v>232620.55779409409</v>
      </c>
      <c r="E13" s="109">
        <f>IF(ISNUMBER(D13/D$8*100),D13/D$8*100,0)</f>
        <v>7.0589821745490822</v>
      </c>
      <c r="F13" s="104">
        <f t="shared" si="0"/>
        <v>152872.43310347659</v>
      </c>
      <c r="G13" s="109">
        <f>IF(ISNUMBER(F13/F$8*100),F13/F$8*100,0)</f>
        <v>8.3718503513604983</v>
      </c>
      <c r="H13" s="104">
        <v>10001.306756018854</v>
      </c>
      <c r="I13" s="109">
        <f>IF(ISNUMBER(H13/H$8*100),H13/H$8*100,0)</f>
        <v>4.6439271311358441</v>
      </c>
      <c r="J13" s="104">
        <v>134361.81781241874</v>
      </c>
      <c r="K13" s="109">
        <f>IF(ISNUMBER(J13/J$8*100),J13/J$8*100,0)</f>
        <v>9.0876357828320611</v>
      </c>
      <c r="L13" s="104">
        <v>8509.308535038992</v>
      </c>
      <c r="M13" s="109">
        <f>IF(ISNUMBER(L13/L$8*100),L13/L$8*100,0)</f>
        <v>6.4389469326257238</v>
      </c>
      <c r="N13" s="104">
        <v>79748.124690616576</v>
      </c>
      <c r="O13" s="109">
        <f>IF(ISNUMBER(N13/N$8*100),N13/N$8*100,0)</f>
        <v>5.4274252981124951</v>
      </c>
      <c r="P13" s="104">
        <f>'C03'!N13</f>
        <v>15624.992358173713</v>
      </c>
      <c r="Q13" s="109">
        <f t="shared" si="2"/>
        <v>2.9446317411447378</v>
      </c>
      <c r="R13" s="104">
        <f t="shared" si="1"/>
        <v>25806.650547498721</v>
      </c>
      <c r="S13" s="109">
        <f t="shared" si="2"/>
        <v>9.751562263494554</v>
      </c>
    </row>
    <row r="14" spans="1:19" x14ac:dyDescent="0.2">
      <c r="A14" s="56" t="s">
        <v>97</v>
      </c>
      <c r="B14" s="104">
        <f>'C03'!B14</f>
        <v>1476424.0333387966</v>
      </c>
      <c r="C14" s="109">
        <f>IF(ISNUMBER(B14/B$8*100),B14/B$8*100,0)</f>
        <v>36.092638817738582</v>
      </c>
      <c r="D14" s="104">
        <v>1277242.5813902447</v>
      </c>
      <c r="E14" s="109">
        <f>IF(ISNUMBER(D14/D$8*100),D14/D$8*100,0)</f>
        <v>38.758537508922167</v>
      </c>
      <c r="F14" s="104">
        <f t="shared" si="0"/>
        <v>756392.47365132952</v>
      </c>
      <c r="G14" s="109">
        <f>IF(ISNUMBER(F14/F$8*100),F14/F$8*100,0)</f>
        <v>41.422802448745152</v>
      </c>
      <c r="H14" s="104">
        <v>113526.103900695</v>
      </c>
      <c r="I14" s="109">
        <f>IF(ISNUMBER(H14/H$8*100),H14/H$8*100,0)</f>
        <v>52.713806991202183</v>
      </c>
      <c r="J14" s="104">
        <v>579174.7417951955</v>
      </c>
      <c r="K14" s="109">
        <f>IF(ISNUMBER(J14/J$8*100),J14/J$8*100,0)</f>
        <v>39.172803656159381</v>
      </c>
      <c r="L14" s="104">
        <v>63691.627955438977</v>
      </c>
      <c r="M14" s="109">
        <f>IF(ISNUMBER(L14/L$8*100),L14/L$8*100,0)</f>
        <v>48.195104310638719</v>
      </c>
      <c r="N14" s="104">
        <v>520850.10773891106</v>
      </c>
      <c r="O14" s="109">
        <f>IF(ISNUMBER(N14/N$8*100),N14/N$8*100,0)</f>
        <v>35.447542650484472</v>
      </c>
      <c r="P14" s="104">
        <f>'C03'!N14</f>
        <v>135590.30137449803</v>
      </c>
      <c r="Q14" s="109">
        <f t="shared" si="2"/>
        <v>25.552876831319921</v>
      </c>
      <c r="R14" s="104">
        <f t="shared" si="1"/>
        <v>63591.150574053871</v>
      </c>
      <c r="S14" s="109">
        <f t="shared" si="2"/>
        <v>24.029196004680564</v>
      </c>
    </row>
    <row r="15" spans="1:19" x14ac:dyDescent="0.2">
      <c r="A15" s="53" t="s">
        <v>70</v>
      </c>
      <c r="B15" s="104">
        <f>'C03'!B15</f>
        <v>1863230.6646243809</v>
      </c>
      <c r="C15" s="109">
        <f>IF(ISNUMBER(B15/B$8*100),B15/B$8*100,0)</f>
        <v>45.548507673873054</v>
      </c>
      <c r="D15" s="104">
        <v>1386763.5199620991</v>
      </c>
      <c r="E15" s="109">
        <f>IF(ISNUMBER(D15/D$8*100),D15/D$8*100,0)</f>
        <v>42.082002814180903</v>
      </c>
      <c r="F15" s="104">
        <f t="shared" si="0"/>
        <v>658871.21729406749</v>
      </c>
      <c r="G15" s="109">
        <f>IF(ISNUMBER(F15/F$8*100),F15/F$8*100,0)</f>
        <v>36.08218381839319</v>
      </c>
      <c r="H15" s="104">
        <v>42914.983501912153</v>
      </c>
      <c r="I15" s="109">
        <f>IF(ISNUMBER(H15/H$8*100),H15/H$8*100,0)</f>
        <v>19.926801674875183</v>
      </c>
      <c r="J15" s="104">
        <v>579259.92078334664</v>
      </c>
      <c r="K15" s="109">
        <f>IF(ISNUMBER(J15/J$8*100),J15/J$8*100,0)</f>
        <v>39.178564784084493</v>
      </c>
      <c r="L15" s="104">
        <v>36696.313008808669</v>
      </c>
      <c r="M15" s="109">
        <f>IF(ISNUMBER(L15/L$8*100),L15/L$8*100,0)</f>
        <v>27.767898074653523</v>
      </c>
      <c r="N15" s="104">
        <v>727892.30266800371</v>
      </c>
      <c r="O15" s="109">
        <f>IF(ISNUMBER(N15/N$8*100),N15/N$8*100,0)</f>
        <v>49.538231941227316</v>
      </c>
      <c r="P15" s="104">
        <f>'C03'!N15</f>
        <v>346336.84676937817</v>
      </c>
      <c r="Q15" s="109">
        <f t="shared" si="2"/>
        <v>65.269438137779233</v>
      </c>
      <c r="R15" s="104">
        <f t="shared" si="1"/>
        <v>130130.29789290344</v>
      </c>
      <c r="S15" s="109">
        <f t="shared" si="2"/>
        <v>49.172351907277481</v>
      </c>
    </row>
    <row r="16" spans="1:19" x14ac:dyDescent="0.2">
      <c r="A16" s="54"/>
      <c r="B16" s="105">
        <f>'C03'!B16</f>
        <v>0</v>
      </c>
      <c r="C16" s="109"/>
      <c r="D16" s="105"/>
      <c r="E16" s="109"/>
      <c r="F16" s="105">
        <f t="shared" si="0"/>
        <v>0</v>
      </c>
      <c r="G16" s="109"/>
      <c r="H16" s="105"/>
      <c r="I16" s="109"/>
      <c r="J16" s="105"/>
      <c r="K16" s="109"/>
      <c r="L16" s="105"/>
      <c r="M16" s="109"/>
      <c r="N16" s="105"/>
      <c r="O16" s="109"/>
      <c r="P16" s="105"/>
      <c r="Q16" s="109"/>
      <c r="R16" s="105"/>
      <c r="S16" s="109"/>
    </row>
    <row r="17" spans="1:19" x14ac:dyDescent="0.2">
      <c r="A17" s="52" t="s">
        <v>41</v>
      </c>
      <c r="B17" s="103"/>
      <c r="C17" s="67"/>
      <c r="D17" s="103"/>
      <c r="E17" s="108"/>
      <c r="F17" s="103"/>
      <c r="G17" s="108"/>
      <c r="H17" s="103"/>
      <c r="I17" s="108"/>
      <c r="J17" s="103"/>
      <c r="K17" s="108"/>
      <c r="L17" s="103"/>
      <c r="M17" s="108"/>
      <c r="N17" s="103"/>
      <c r="O17" s="108"/>
      <c r="P17" s="103"/>
      <c r="Q17" s="108"/>
      <c r="R17" s="103"/>
      <c r="S17" s="108"/>
    </row>
    <row r="18" spans="1:19" x14ac:dyDescent="0.2">
      <c r="A18" s="53" t="s">
        <v>44</v>
      </c>
      <c r="B18" s="104">
        <f>'C03'!B18</f>
        <v>373555.16605876043</v>
      </c>
      <c r="C18" s="109">
        <f>IF(ISNUMBER(B18/B$8*100),B18/B$8*100,0)</f>
        <v>9.1319237445421173</v>
      </c>
      <c r="D18" s="104">
        <v>318723.43684931402</v>
      </c>
      <c r="E18" s="109">
        <f>IF(ISNUMBER(D18/D$8*100),D18/D$8*100,0)</f>
        <v>9.6718152542726319</v>
      </c>
      <c r="F18" s="104">
        <f t="shared" si="0"/>
        <v>122943.47669661399</v>
      </c>
      <c r="G18" s="109">
        <f>IF(ISNUMBER(F18/F$8*100),F18/F$8*100,0)</f>
        <v>6.7328318630432111</v>
      </c>
      <c r="H18" s="104">
        <v>1754.4880983471062</v>
      </c>
      <c r="I18" s="109">
        <f>IF(ISNUMBER(H18/H$8*100),H18/H$8*100,0)</f>
        <v>0.81466503127360923</v>
      </c>
      <c r="J18" s="104">
        <v>104416.5735072674</v>
      </c>
      <c r="K18" s="109">
        <f>IF(ISNUMBER(J18/J$8*100),J18/J$8*100,0)</f>
        <v>7.0622726394644895</v>
      </c>
      <c r="L18" s="104">
        <v>16772.415090999475</v>
      </c>
      <c r="M18" s="109">
        <f>IF(ISNUMBER(L18/L$8*100),L18/L$8*100,0)</f>
        <v>12.69159418279591</v>
      </c>
      <c r="N18" s="104">
        <v>195779.96015269691</v>
      </c>
      <c r="O18" s="109">
        <f>IF(ISNUMBER(N18/N$8*100),N18/N$8*100,0)</f>
        <v>13.324214365146448</v>
      </c>
      <c r="P18" s="104">
        <f>'C03'!N18</f>
        <v>26388.47372236941</v>
      </c>
      <c r="Q18" s="109">
        <f t="shared" ref="Q18:S22" si="3">IF(ISNUMBER(P18/P$8*100),P18/P$8*100,0)</f>
        <v>4.9730800209066519</v>
      </c>
      <c r="R18" s="104">
        <f t="shared" si="1"/>
        <v>28443.255487076996</v>
      </c>
      <c r="S18" s="109">
        <f t="shared" si="3"/>
        <v>10.747856501106371</v>
      </c>
    </row>
    <row r="19" spans="1:19" x14ac:dyDescent="0.2">
      <c r="A19" s="53" t="s">
        <v>45</v>
      </c>
      <c r="B19" s="104">
        <f>'C03'!B19</f>
        <v>2244815.6207909179</v>
      </c>
      <c r="C19" s="109">
        <f>IF(ISNUMBER(B19/B$8*100),B19/B$8*100,0)</f>
        <v>54.876727541749624</v>
      </c>
      <c r="D19" s="104">
        <v>1777663.2393009942</v>
      </c>
      <c r="E19" s="109">
        <f>IF(ISNUMBER(D19/D$8*100),D19/D$8*100,0)</f>
        <v>53.944041909160475</v>
      </c>
      <c r="F19" s="104">
        <f t="shared" si="0"/>
        <v>874861.05930702155</v>
      </c>
      <c r="G19" s="109">
        <f>IF(ISNUMBER(F19/F$8*100),F19/F$8*100,0)</f>
        <v>47.910573005621508</v>
      </c>
      <c r="H19" s="104">
        <v>29656.520793725242</v>
      </c>
      <c r="I19" s="109">
        <f>IF(ISNUMBER(H19/H$8*100),H19/H$8*100,0)</f>
        <v>13.770472688100732</v>
      </c>
      <c r="J19" s="104">
        <v>761079.65124064335</v>
      </c>
      <c r="K19" s="109">
        <f>IF(ISNUMBER(J19/J$8*100),J19/J$8*100,0)</f>
        <v>51.476042709214873</v>
      </c>
      <c r="L19" s="104">
        <v>84124.887272652893</v>
      </c>
      <c r="M19" s="109">
        <f>IF(ISNUMBER(L19/L$8*100),L19/L$8*100,0)</f>
        <v>63.656839169864575</v>
      </c>
      <c r="N19" s="104">
        <v>902802.17999380955</v>
      </c>
      <c r="O19" s="109">
        <f>IF(ISNUMBER(N19/N$8*100),N19/N$8*100,0)</f>
        <v>61.442089201453655</v>
      </c>
      <c r="P19" s="104">
        <f>'C03'!N19</f>
        <v>346317.72573527071</v>
      </c>
      <c r="Q19" s="109">
        <f t="shared" si="3"/>
        <v>65.26583465416364</v>
      </c>
      <c r="R19" s="104">
        <f t="shared" si="1"/>
        <v>120834.65575465281</v>
      </c>
      <c r="S19" s="109">
        <f t="shared" si="3"/>
        <v>45.659806452241639</v>
      </c>
    </row>
    <row r="20" spans="1:19" x14ac:dyDescent="0.2">
      <c r="A20" s="53" t="s">
        <v>46</v>
      </c>
      <c r="B20" s="69">
        <f>'C03'!B20</f>
        <v>1044987.4304022967</v>
      </c>
      <c r="C20" s="109">
        <f>IF(ISNUMBER(B20/B$8*100),B20/B$8*100,0)</f>
        <v>25.545746372940553</v>
      </c>
      <c r="D20" s="69">
        <v>860933.98646686529</v>
      </c>
      <c r="E20" s="109">
        <f>IF(ISNUMBER(D20/D$8*100),D20/D$8*100,0)</f>
        <v>26.125453921886255</v>
      </c>
      <c r="F20" s="69">
        <f t="shared" si="0"/>
        <v>562017.87579697953</v>
      </c>
      <c r="G20" s="109">
        <f>IF(ISNUMBER(F20/F$8*100),F20/F$8*100,0)</f>
        <v>30.77814263463058</v>
      </c>
      <c r="H20" s="69">
        <v>84327.919447652719</v>
      </c>
      <c r="I20" s="109">
        <f>IF(ISNUMBER(H20/H$8*100),H20/H$8*100,0)</f>
        <v>39.156154549455977</v>
      </c>
      <c r="J20" s="69">
        <v>447904.02854386211</v>
      </c>
      <c r="K20" s="109">
        <f>IF(ISNUMBER(J20/J$8*100),J20/J$8*100,0)</f>
        <v>30.294236438155853</v>
      </c>
      <c r="L20" s="69">
        <v>29785.927805464707</v>
      </c>
      <c r="M20" s="109">
        <f>IF(ISNUMBER(L20/L$8*100),L20/L$8*100,0)</f>
        <v>22.538847626533897</v>
      </c>
      <c r="N20" s="69">
        <v>298916.1106699009</v>
      </c>
      <c r="O20" s="109">
        <f>IF(ISNUMBER(N20/N$8*100),N20/N$8*100,0)</f>
        <v>20.343360641483585</v>
      </c>
      <c r="P20" s="69">
        <f>'C03'!N20</f>
        <v>129537.10651399173</v>
      </c>
      <c r="Q20" s="109">
        <f t="shared" si="3"/>
        <v>24.412112771217405</v>
      </c>
      <c r="R20" s="69">
        <f t="shared" si="1"/>
        <v>54516.337421439704</v>
      </c>
      <c r="S20" s="109">
        <f t="shared" si="3"/>
        <v>20.600095226010414</v>
      </c>
    </row>
    <row r="21" spans="1:19" x14ac:dyDescent="0.2">
      <c r="A21" s="53" t="s">
        <v>47</v>
      </c>
      <c r="B21" s="69">
        <f>'C03'!B21</f>
        <v>407705.70588160056</v>
      </c>
      <c r="C21" s="109">
        <f>IF(ISNUMBER(B21/B$8*100),B21/B$8*100,0)</f>
        <v>9.9667673067057549</v>
      </c>
      <c r="D21" s="69">
        <v>322189.25944347074</v>
      </c>
      <c r="E21" s="109">
        <f>IF(ISNUMBER(D21/D$8*100),D21/D$8*100,0)</f>
        <v>9.7769872998747136</v>
      </c>
      <c r="F21" s="69">
        <f t="shared" si="0"/>
        <v>256218.8762118523</v>
      </c>
      <c r="G21" s="109">
        <f>IF(ISNUMBER(F21/F$8*100),F21/F$8*100,0)</f>
        <v>14.031477391266861</v>
      </c>
      <c r="H21" s="69">
        <v>98185.05342288781</v>
      </c>
      <c r="I21" s="109">
        <f>IF(ISNUMBER(H21/H$8*100),H21/H$8*100,0)</f>
        <v>45.590465784700449</v>
      </c>
      <c r="J21" s="69">
        <v>157287.22630875054</v>
      </c>
      <c r="K21" s="109">
        <f>IF(ISNUMBER(J21/J$8*100),J21/J$8*100,0)</f>
        <v>10.638208452801184</v>
      </c>
      <c r="L21" s="69">
        <v>746.59648021394707</v>
      </c>
      <c r="M21" s="109">
        <f>IF(ISNUMBER(L21/L$8*100),L21/L$8*100,0)</f>
        <v>0.56494544725786311</v>
      </c>
      <c r="N21" s="69">
        <v>65970.383231617889</v>
      </c>
      <c r="O21" s="109">
        <f>IF(ISNUMBER(N21/N$8*100),N21/N$8*100,0)</f>
        <v>4.489752307863216</v>
      </c>
      <c r="P21" s="69">
        <f>'C03'!N21</f>
        <v>27638.622883166274</v>
      </c>
      <c r="Q21" s="109">
        <f t="shared" si="3"/>
        <v>5.2086787857356267</v>
      </c>
      <c r="R21" s="69">
        <f t="shared" si="1"/>
        <v>57877.823554963514</v>
      </c>
      <c r="S21" s="109">
        <f t="shared" si="3"/>
        <v>21.870300410855997</v>
      </c>
    </row>
    <row r="22" spans="1:19" x14ac:dyDescent="0.2">
      <c r="A22" s="53" t="s">
        <v>63</v>
      </c>
      <c r="B22" s="104">
        <f>'C03'!B22</f>
        <v>19587.472002071925</v>
      </c>
      <c r="C22" s="109">
        <f>IF(ISNUMBER(B22/B$8*100),B22/B$8*100,0)</f>
        <v>0.47883503408205569</v>
      </c>
      <c r="D22" s="104">
        <v>15873.91716814115</v>
      </c>
      <c r="E22" s="109">
        <f>IF(ISNUMBER(D22/D$8*100),D22/D$8*100,0)</f>
        <v>0.48170161482186047</v>
      </c>
      <c r="F22" s="104">
        <f t="shared" si="0"/>
        <v>9987.9252142912865</v>
      </c>
      <c r="G22" s="109">
        <f>IF(ISNUMBER(F22/F$8*100),F22/F$8*100,0)</f>
        <v>0.54697510543335026</v>
      </c>
      <c r="H22" s="104">
        <v>1439.1467620315327</v>
      </c>
      <c r="I22" s="109">
        <f>IF(ISNUMBER(H22/H$8*100),H22/H$8*100,0)</f>
        <v>0.66824194646989354</v>
      </c>
      <c r="J22" s="104">
        <v>7824.8752436399682</v>
      </c>
      <c r="K22" s="109">
        <f>IF(ISNUMBER(J22/J$8*100),J22/J$8*100,0)</f>
        <v>0.52923976035792231</v>
      </c>
      <c r="L22" s="104">
        <v>723.90320861978591</v>
      </c>
      <c r="M22" s="109">
        <f>IF(ISNUMBER(L22/L$8*100),L22/L$8*100,0)</f>
        <v>0.54777357354793932</v>
      </c>
      <c r="N22" s="104">
        <v>5885.9919538498625</v>
      </c>
      <c r="O22" s="109">
        <f>IF(ISNUMBER(N22/N$8*100),N22/N$8*100,0)</f>
        <v>0.40058348404737076</v>
      </c>
      <c r="P22" s="104">
        <f>'C03'!N22</f>
        <v>744.43572072940015</v>
      </c>
      <c r="Q22" s="109">
        <f t="shared" si="3"/>
        <v>0.14029376797455073</v>
      </c>
      <c r="R22" s="104">
        <f t="shared" si="1"/>
        <v>2969.1191132013737</v>
      </c>
      <c r="S22" s="109">
        <f t="shared" si="3"/>
        <v>1.1219414099022325</v>
      </c>
    </row>
    <row r="23" spans="1:19" x14ac:dyDescent="0.2">
      <c r="B23" s="105"/>
      <c r="C23" s="106"/>
      <c r="D23" s="105"/>
      <c r="E23" s="106"/>
      <c r="F23" s="105">
        <f t="shared" si="0"/>
        <v>0</v>
      </c>
      <c r="G23" s="106"/>
      <c r="H23" s="105"/>
      <c r="I23" s="106"/>
      <c r="J23" s="105"/>
      <c r="K23" s="106"/>
      <c r="L23" s="105"/>
      <c r="M23" s="106"/>
      <c r="N23" s="105"/>
      <c r="O23" s="106"/>
      <c r="P23" s="105">
        <f>'C03'!N23</f>
        <v>0</v>
      </c>
      <c r="Q23" s="106"/>
      <c r="R23" s="105">
        <f t="shared" si="1"/>
        <v>0</v>
      </c>
      <c r="S23" s="106"/>
    </row>
    <row r="24" spans="1:19" ht="11.25" customHeight="1" x14ac:dyDescent="0.2">
      <c r="A24" s="52" t="s">
        <v>19</v>
      </c>
      <c r="B24" s="103"/>
      <c r="C24" s="67"/>
      <c r="D24" s="103"/>
      <c r="E24" s="108"/>
      <c r="F24" s="103"/>
      <c r="G24" s="108"/>
      <c r="H24" s="103"/>
      <c r="I24" s="108"/>
      <c r="J24" s="103"/>
      <c r="K24" s="108"/>
      <c r="L24" s="103"/>
      <c r="M24" s="108"/>
      <c r="N24" s="103"/>
      <c r="O24" s="108"/>
      <c r="P24" s="103"/>
      <c r="Q24" s="108"/>
      <c r="R24" s="103"/>
      <c r="S24" s="108"/>
    </row>
    <row r="25" spans="1:19" x14ac:dyDescent="0.2">
      <c r="A25" s="53" t="s">
        <v>48</v>
      </c>
      <c r="B25" s="104">
        <f>'C03'!B25</f>
        <v>36038.435494957805</v>
      </c>
      <c r="C25" s="109">
        <f t="shared" ref="C25:C33" si="4">IF(ISNUMBER(B25/B$8*100),B25/B$8*100,0)</f>
        <v>0.88099503022476455</v>
      </c>
      <c r="D25" s="104">
        <v>7068.7910276987213</v>
      </c>
      <c r="E25" s="109">
        <f t="shared" ref="E25:E33" si="5">IF(ISNUMBER(D25/D$8*100),D25/D$8*100,0)</f>
        <v>0.21450584734779024</v>
      </c>
      <c r="F25" s="104">
        <f t="shared" si="0"/>
        <v>3855.7071023909602</v>
      </c>
      <c r="G25" s="109">
        <f t="shared" ref="G25:G33" si="6">IF(ISNUMBER(F25/F$8*100),F25/F$8*100,0)</f>
        <v>0.21115254205475742</v>
      </c>
      <c r="H25" s="104">
        <v>186.64912005348677</v>
      </c>
      <c r="I25" s="109">
        <f t="shared" ref="I25:I33" si="7">IF(ISNUMBER(H25/H$8*100),H25/H$8*100,0)</f>
        <v>8.6667165977824007E-2</v>
      </c>
      <c r="J25" s="104">
        <v>3669.0579823374733</v>
      </c>
      <c r="K25" s="109">
        <f t="shared" ref="K25:K33" si="8">IF(ISNUMBER(J25/J$8*100),J25/J$8*100,0)</f>
        <v>0.24815876379497603</v>
      </c>
      <c r="L25" s="104">
        <v>0</v>
      </c>
      <c r="M25" s="109">
        <f t="shared" ref="M25:M33" si="9">IF(ISNUMBER(L25/L$8*100),L25/L$8*100,0)</f>
        <v>0</v>
      </c>
      <c r="N25" s="104">
        <v>3213.0839253077611</v>
      </c>
      <c r="O25" s="109">
        <f t="shared" ref="O25:O33" si="10">IF(ISNUMBER(N25/N$8*100),N25/N$8*100,0)</f>
        <v>0.21867314183032877</v>
      </c>
      <c r="P25" s="104">
        <f>'C03'!N25</f>
        <v>28969.644467259081</v>
      </c>
      <c r="Q25" s="109">
        <f t="shared" ref="Q25:S33" si="11">IF(ISNUMBER(P25/P$8*100),P25/P$8*100,0)</f>
        <v>5.4595184863143045</v>
      </c>
      <c r="R25" s="104">
        <f t="shared" si="1"/>
        <v>0</v>
      </c>
      <c r="S25" s="109">
        <f t="shared" si="11"/>
        <v>0</v>
      </c>
    </row>
    <row r="26" spans="1:19" x14ac:dyDescent="0.2">
      <c r="A26" s="53" t="s">
        <v>49</v>
      </c>
      <c r="B26" s="104">
        <f>'C03'!B26</f>
        <v>136362.33553532819</v>
      </c>
      <c r="C26" s="109">
        <f t="shared" si="4"/>
        <v>3.3335115208670523</v>
      </c>
      <c r="D26" s="104">
        <v>38904.033102594658</v>
      </c>
      <c r="E26" s="109">
        <f t="shared" si="5"/>
        <v>1.1805615066591306</v>
      </c>
      <c r="F26" s="104">
        <f t="shared" si="0"/>
        <v>31420.302915544984</v>
      </c>
      <c r="G26" s="109">
        <f t="shared" si="6"/>
        <v>1.7206900463558883</v>
      </c>
      <c r="H26" s="104">
        <v>0</v>
      </c>
      <c r="I26" s="109">
        <f t="shared" si="7"/>
        <v>0</v>
      </c>
      <c r="J26" s="104">
        <v>27914.903838405655</v>
      </c>
      <c r="K26" s="109">
        <f t="shared" si="8"/>
        <v>1.8880399441333264</v>
      </c>
      <c r="L26" s="104">
        <v>3505.3990771393296</v>
      </c>
      <c r="M26" s="109">
        <f t="shared" si="9"/>
        <v>2.6525161877059498</v>
      </c>
      <c r="N26" s="104">
        <v>7483.7301870496804</v>
      </c>
      <c r="O26" s="109">
        <f t="shared" si="10"/>
        <v>0.50932089875488662</v>
      </c>
      <c r="P26" s="104">
        <f>'C03'!N26</f>
        <v>96842.592482922075</v>
      </c>
      <c r="Q26" s="109">
        <f t="shared" si="11"/>
        <v>18.250618316032767</v>
      </c>
      <c r="R26" s="104">
        <f t="shared" si="1"/>
        <v>615.70994981145486</v>
      </c>
      <c r="S26" s="109">
        <f t="shared" si="11"/>
        <v>0.23265839558638318</v>
      </c>
    </row>
    <row r="27" spans="1:19" x14ac:dyDescent="0.2">
      <c r="A27" s="53" t="s">
        <v>50</v>
      </c>
      <c r="B27" s="104">
        <f>'C03'!B27</f>
        <v>307284.1172855199</v>
      </c>
      <c r="C27" s="109">
        <f t="shared" si="4"/>
        <v>7.5118627231590835</v>
      </c>
      <c r="D27" s="104">
        <v>177601.88343519819</v>
      </c>
      <c r="E27" s="109">
        <f t="shared" si="5"/>
        <v>5.3894141653856762</v>
      </c>
      <c r="F27" s="104">
        <f t="shared" si="0"/>
        <v>149745.67959836486</v>
      </c>
      <c r="G27" s="109">
        <f t="shared" si="6"/>
        <v>8.2006179591039512</v>
      </c>
      <c r="H27" s="104">
        <v>966.31491832503798</v>
      </c>
      <c r="I27" s="109">
        <f t="shared" si="7"/>
        <v>0.4486909736800499</v>
      </c>
      <c r="J27" s="104">
        <v>135927.69506293483</v>
      </c>
      <c r="K27" s="109">
        <f t="shared" si="8"/>
        <v>9.1935447558200512</v>
      </c>
      <c r="L27" s="104">
        <v>12851.669617104997</v>
      </c>
      <c r="M27" s="109">
        <f t="shared" si="9"/>
        <v>9.7247876627613952</v>
      </c>
      <c r="N27" s="104">
        <v>27856.203836834105</v>
      </c>
      <c r="O27" s="109">
        <f t="shared" si="10"/>
        <v>1.8958121711318561</v>
      </c>
      <c r="P27" s="104">
        <f>'C03'!N27</f>
        <v>122442.46441207662</v>
      </c>
      <c r="Q27" s="109">
        <f t="shared" si="11"/>
        <v>23.075081184483057</v>
      </c>
      <c r="R27" s="104">
        <f t="shared" si="1"/>
        <v>7239.7694382451009</v>
      </c>
      <c r="S27" s="109">
        <f t="shared" si="11"/>
        <v>2.7356925812766826</v>
      </c>
    </row>
    <row r="28" spans="1:19" x14ac:dyDescent="0.2">
      <c r="A28" s="53" t="s">
        <v>51</v>
      </c>
      <c r="B28" s="104">
        <f>'C03'!B28</f>
        <v>653214.06433744635</v>
      </c>
      <c r="C28" s="109">
        <f t="shared" si="4"/>
        <v>15.968460796105481</v>
      </c>
      <c r="D28" s="104">
        <v>521759.50805145997</v>
      </c>
      <c r="E28" s="109">
        <f t="shared" si="5"/>
        <v>15.833042022007666</v>
      </c>
      <c r="F28" s="104">
        <f t="shared" si="0"/>
        <v>400342.88504468469</v>
      </c>
      <c r="G28" s="109">
        <f t="shared" si="6"/>
        <v>21.924232216264748</v>
      </c>
      <c r="H28" s="104">
        <v>24850.829981161878</v>
      </c>
      <c r="I28" s="109">
        <f t="shared" si="7"/>
        <v>11.539036487537983</v>
      </c>
      <c r="J28" s="104">
        <v>350438.33083159616</v>
      </c>
      <c r="K28" s="109">
        <f t="shared" si="8"/>
        <v>23.702090123454724</v>
      </c>
      <c r="L28" s="104">
        <v>25053.724231926641</v>
      </c>
      <c r="M28" s="109">
        <f t="shared" si="9"/>
        <v>18.958015228822067</v>
      </c>
      <c r="N28" s="104">
        <v>121416.62300676754</v>
      </c>
      <c r="O28" s="109">
        <f t="shared" si="10"/>
        <v>8.2632620375066388</v>
      </c>
      <c r="P28" s="104">
        <f>'C03'!N28</f>
        <v>107671.70849200287</v>
      </c>
      <c r="Q28" s="109">
        <f t="shared" si="11"/>
        <v>20.291435872797642</v>
      </c>
      <c r="R28" s="104">
        <f t="shared" si="1"/>
        <v>23782.847793983528</v>
      </c>
      <c r="S28" s="109">
        <f t="shared" si="11"/>
        <v>8.9868276644185823</v>
      </c>
    </row>
    <row r="29" spans="1:19" x14ac:dyDescent="0.2">
      <c r="A29" s="53" t="s">
        <v>52</v>
      </c>
      <c r="B29" s="105">
        <f>'C03'!B29</f>
        <v>478492.73885909026</v>
      </c>
      <c r="C29" s="109">
        <f t="shared" si="4"/>
        <v>11.697226007285314</v>
      </c>
      <c r="D29" s="105">
        <v>402573.06144206994</v>
      </c>
      <c r="E29" s="109">
        <f t="shared" si="5"/>
        <v>12.21627224876929</v>
      </c>
      <c r="F29" s="105">
        <f t="shared" si="0"/>
        <v>275716.46096590499</v>
      </c>
      <c r="G29" s="109">
        <f t="shared" si="6"/>
        <v>15.099236034601917</v>
      </c>
      <c r="H29" s="105">
        <v>24753.852803032754</v>
      </c>
      <c r="I29" s="109">
        <f t="shared" si="7"/>
        <v>11.494006876947967</v>
      </c>
      <c r="J29" s="105">
        <v>233730.70839813515</v>
      </c>
      <c r="K29" s="109">
        <f t="shared" si="8"/>
        <v>15.808505599045693</v>
      </c>
      <c r="L29" s="105">
        <v>17231.899764737085</v>
      </c>
      <c r="M29" s="109">
        <f t="shared" si="9"/>
        <v>13.039283706376894</v>
      </c>
      <c r="N29" s="105">
        <v>126856.60047615593</v>
      </c>
      <c r="O29" s="109">
        <f t="shared" si="10"/>
        <v>8.6334910736509141</v>
      </c>
      <c r="P29" s="105">
        <f>'C03'!N29</f>
        <v>42644.821120213921</v>
      </c>
      <c r="Q29" s="109">
        <f t="shared" si="11"/>
        <v>8.0366947379869771</v>
      </c>
      <c r="R29" s="105">
        <f t="shared" si="1"/>
        <v>33274.856296806363</v>
      </c>
      <c r="S29" s="109">
        <f t="shared" si="11"/>
        <v>12.573574102145196</v>
      </c>
    </row>
    <row r="30" spans="1:19" x14ac:dyDescent="0.2">
      <c r="A30" s="53" t="s">
        <v>64</v>
      </c>
      <c r="B30" s="69">
        <f>'C03'!B30</f>
        <v>517881.17598598677</v>
      </c>
      <c r="C30" s="109">
        <f t="shared" si="4"/>
        <v>12.660115124987762</v>
      </c>
      <c r="D30" s="69">
        <v>446492.85968312854</v>
      </c>
      <c r="E30" s="109">
        <f t="shared" si="5"/>
        <v>13.549039549447201</v>
      </c>
      <c r="F30" s="69">
        <f t="shared" si="0"/>
        <v>270373.28215262556</v>
      </c>
      <c r="G30" s="109">
        <f t="shared" si="6"/>
        <v>14.806624132526302</v>
      </c>
      <c r="H30" s="69">
        <v>33165.302905549681</v>
      </c>
      <c r="I30" s="109">
        <f t="shared" si="7"/>
        <v>15.399712630825166</v>
      </c>
      <c r="J30" s="69">
        <v>216616.36100855231</v>
      </c>
      <c r="K30" s="109">
        <f t="shared" si="8"/>
        <v>14.650967257650787</v>
      </c>
      <c r="L30" s="69">
        <v>20591.61823852357</v>
      </c>
      <c r="M30" s="109">
        <f t="shared" si="9"/>
        <v>15.581564183362131</v>
      </c>
      <c r="N30" s="69">
        <v>176119.57753049195</v>
      </c>
      <c r="O30" s="109">
        <f t="shared" si="10"/>
        <v>11.986185935910147</v>
      </c>
      <c r="P30" s="69">
        <f>'C03'!N30</f>
        <v>34809.903357554947</v>
      </c>
      <c r="Q30" s="109">
        <f t="shared" si="11"/>
        <v>6.5601533737209339</v>
      </c>
      <c r="R30" s="69">
        <f t="shared" si="1"/>
        <v>36578.412945303309</v>
      </c>
      <c r="S30" s="109">
        <f t="shared" si="11"/>
        <v>13.82188946525309</v>
      </c>
    </row>
    <row r="31" spans="1:19" x14ac:dyDescent="0.2">
      <c r="A31" s="53" t="s">
        <v>65</v>
      </c>
      <c r="B31" s="104">
        <f>'C03'!B31</f>
        <v>696933.11893512169</v>
      </c>
      <c r="C31" s="109">
        <f t="shared" si="4"/>
        <v>17.037216120738428</v>
      </c>
      <c r="D31" s="104">
        <v>609679.51527861028</v>
      </c>
      <c r="E31" s="109">
        <f t="shared" si="5"/>
        <v>18.501016725911661</v>
      </c>
      <c r="F31" s="104">
        <f t="shared" si="0"/>
        <v>315503.43833462236</v>
      </c>
      <c r="G31" s="109">
        <f t="shared" si="6"/>
        <v>17.278115599097404</v>
      </c>
      <c r="H31" s="104">
        <v>51597.248389450368</v>
      </c>
      <c r="I31" s="109">
        <f t="shared" si="7"/>
        <v>23.958255409326643</v>
      </c>
      <c r="J31" s="104">
        <v>242193.58768403731</v>
      </c>
      <c r="K31" s="109">
        <f t="shared" si="8"/>
        <v>16.380897115300129</v>
      </c>
      <c r="L31" s="104">
        <v>21712.602261134722</v>
      </c>
      <c r="M31" s="109">
        <f t="shared" si="9"/>
        <v>16.429806623296344</v>
      </c>
      <c r="N31" s="104">
        <v>294176.07694398728</v>
      </c>
      <c r="O31" s="109">
        <f t="shared" si="10"/>
        <v>20.020767739672603</v>
      </c>
      <c r="P31" s="104">
        <f>'C03'!N31</f>
        <v>32355.95780966949</v>
      </c>
      <c r="Q31" s="109">
        <f t="shared" si="11"/>
        <v>6.0976913266553998</v>
      </c>
      <c r="R31" s="104">
        <f t="shared" si="1"/>
        <v>54897.645846841857</v>
      </c>
      <c r="S31" s="109">
        <f t="shared" si="11"/>
        <v>20.744180288310936</v>
      </c>
    </row>
    <row r="32" spans="1:19" x14ac:dyDescent="0.2">
      <c r="A32" s="53" t="s">
        <v>66</v>
      </c>
      <c r="B32" s="104">
        <f>'C03'!B32</f>
        <v>818486.93376432906</v>
      </c>
      <c r="C32" s="109">
        <f t="shared" si="4"/>
        <v>20.008718776129108</v>
      </c>
      <c r="D32" s="104">
        <v>722561.55617244286</v>
      </c>
      <c r="E32" s="109">
        <f t="shared" si="5"/>
        <v>21.926476289986848</v>
      </c>
      <c r="F32" s="104">
        <f t="shared" si="0"/>
        <v>299016.29223282845</v>
      </c>
      <c r="G32" s="109">
        <f t="shared" si="6"/>
        <v>16.375219523702263</v>
      </c>
      <c r="H32" s="104">
        <v>64860.343823082854</v>
      </c>
      <c r="I32" s="109">
        <f t="shared" si="7"/>
        <v>30.116735518940601</v>
      </c>
      <c r="J32" s="104">
        <v>212025.01289406279</v>
      </c>
      <c r="K32" s="109">
        <f t="shared" si="8"/>
        <v>14.340428891201142</v>
      </c>
      <c r="L32" s="104">
        <v>22130.935515682813</v>
      </c>
      <c r="M32" s="109">
        <f t="shared" si="9"/>
        <v>16.746357094476956</v>
      </c>
      <c r="N32" s="104">
        <v>423545.26393963548</v>
      </c>
      <c r="O32" s="109">
        <f t="shared" si="10"/>
        <v>28.82525814017281</v>
      </c>
      <c r="P32" s="104">
        <f>'C03'!N32</f>
        <v>35690.236313861933</v>
      </c>
      <c r="Q32" s="109">
        <f t="shared" si="11"/>
        <v>6.7260578622796929</v>
      </c>
      <c r="R32" s="104">
        <f t="shared" si="1"/>
        <v>60235.141278024297</v>
      </c>
      <c r="S32" s="109">
        <f t="shared" si="11"/>
        <v>22.761060353102529</v>
      </c>
    </row>
    <row r="33" spans="1:19" x14ac:dyDescent="0.2">
      <c r="A33" s="53" t="s">
        <v>98</v>
      </c>
      <c r="B33" s="104">
        <f>'C03'!B33</f>
        <v>445958.47493771795</v>
      </c>
      <c r="C33" s="109">
        <f t="shared" si="4"/>
        <v>10.901893900519468</v>
      </c>
      <c r="D33" s="104">
        <v>368742.63103548851</v>
      </c>
      <c r="E33" s="109">
        <f t="shared" si="5"/>
        <v>11.189671644497826</v>
      </c>
      <c r="F33" s="104">
        <f t="shared" si="0"/>
        <v>80055.164879799268</v>
      </c>
      <c r="G33" s="109">
        <f t="shared" si="6"/>
        <v>4.3841119462886891</v>
      </c>
      <c r="H33" s="104">
        <v>14982.586583988739</v>
      </c>
      <c r="I33" s="109">
        <f t="shared" si="7"/>
        <v>6.9568949367646056</v>
      </c>
      <c r="J33" s="104">
        <v>55996.697144108628</v>
      </c>
      <c r="K33" s="109">
        <f t="shared" si="8"/>
        <v>3.7873675495939674</v>
      </c>
      <c r="L33" s="104">
        <v>9075.8811517019003</v>
      </c>
      <c r="M33" s="109">
        <f t="shared" si="9"/>
        <v>6.8676693131986406</v>
      </c>
      <c r="N33" s="104">
        <v>288687.46615568426</v>
      </c>
      <c r="O33" s="109">
        <f t="shared" si="10"/>
        <v>19.647228861366742</v>
      </c>
      <c r="P33" s="104">
        <f>'C03'!N33</f>
        <v>29199.03611996349</v>
      </c>
      <c r="Q33" s="109">
        <f t="shared" si="11"/>
        <v>5.5027488397265225</v>
      </c>
      <c r="R33" s="104">
        <f t="shared" si="1"/>
        <v>48016.80778226594</v>
      </c>
      <c r="S33" s="109">
        <f t="shared" si="11"/>
        <v>18.1441171500034</v>
      </c>
    </row>
    <row r="34" spans="1:19" x14ac:dyDescent="0.2">
      <c r="A34" s="54"/>
      <c r="B34" s="105"/>
      <c r="C34" s="109"/>
      <c r="D34" s="105"/>
      <c r="E34" s="109"/>
      <c r="F34" s="105"/>
      <c r="G34" s="109"/>
      <c r="H34" s="105"/>
      <c r="I34" s="109"/>
      <c r="J34" s="105"/>
      <c r="K34" s="109"/>
      <c r="L34" s="105"/>
      <c r="M34" s="109"/>
      <c r="N34" s="105"/>
      <c r="O34" s="109"/>
      <c r="P34" s="105"/>
      <c r="Q34" s="109"/>
      <c r="R34" s="105"/>
      <c r="S34" s="109"/>
    </row>
    <row r="35" spans="1:19" x14ac:dyDescent="0.2">
      <c r="A35" s="52" t="s">
        <v>15</v>
      </c>
      <c r="B35" s="103"/>
      <c r="C35" s="67"/>
      <c r="D35" s="103"/>
      <c r="E35" s="108"/>
      <c r="F35" s="103"/>
      <c r="G35" s="108"/>
      <c r="H35" s="103"/>
      <c r="I35" s="108"/>
      <c r="J35" s="103"/>
      <c r="K35" s="108"/>
      <c r="L35" s="103"/>
      <c r="M35" s="108"/>
      <c r="N35" s="103"/>
      <c r="O35" s="108"/>
      <c r="P35" s="103"/>
      <c r="Q35" s="108"/>
      <c r="R35" s="103"/>
      <c r="S35" s="108"/>
    </row>
    <row r="36" spans="1:19" x14ac:dyDescent="0.2">
      <c r="A36" s="53" t="s">
        <v>3</v>
      </c>
      <c r="B36" s="104">
        <f>'C03'!B36</f>
        <v>2490998.3382148035</v>
      </c>
      <c r="C36" s="109">
        <f t="shared" ref="C36:C47" si="12">IF(ISNUMBER(B36/B$8*100),B36/B$8*100,0)</f>
        <v>60.894906399930512</v>
      </c>
      <c r="D36" s="104">
        <v>2014536.1702823164</v>
      </c>
      <c r="E36" s="109">
        <f t="shared" ref="E36:E47" si="13">IF(ISNUMBER(D36/D$8*100),D36/D$8*100,0)</f>
        <v>61.132064383555907</v>
      </c>
      <c r="F36" s="104">
        <f t="shared" si="0"/>
        <v>1221036.0253486992</v>
      </c>
      <c r="G36" s="109">
        <f t="shared" ref="G36:G47" si="14">IF(ISNUMBER(F36/F$8*100),F36/F$8*100,0)</f>
        <v>66.868372997766187</v>
      </c>
      <c r="H36" s="104">
        <v>93105.098670816878</v>
      </c>
      <c r="I36" s="109">
        <f t="shared" ref="I36:I47" si="15">IF(ISNUMBER(H36/H$8*100),H36/H$8*100,0)</f>
        <v>43.2316800506375</v>
      </c>
      <c r="J36" s="104">
        <v>1111019.7058485923</v>
      </c>
      <c r="K36" s="109">
        <f t="shared" ref="K36:K47" si="16">IF(ISNUMBER(J36/J$8*100),J36/J$8*100,0)</f>
        <v>75.14443164498492</v>
      </c>
      <c r="L36" s="104">
        <v>16911.220829289985</v>
      </c>
      <c r="M36" s="109">
        <f t="shared" ref="M36:M47" si="17">IF(ISNUMBER(L36/L$8*100),L36/L$8*100,0)</f>
        <v>12.796627720963702</v>
      </c>
      <c r="N36" s="104">
        <v>793500.14493338775</v>
      </c>
      <c r="O36" s="109">
        <f t="shared" ref="O36:O47" si="18">IF(ISNUMBER(N36/N$8*100),N36/N$8*100,0)</f>
        <v>54.003310765928724</v>
      </c>
      <c r="P36" s="104">
        <f>'C03'!N36</f>
        <v>292290.84112068242</v>
      </c>
      <c r="Q36" s="109">
        <f t="shared" ref="Q36:S47" si="19">IF(ISNUMBER(P36/P$8*100),P36/P$8*100,0)</f>
        <v>55.08411579859834</v>
      </c>
      <c r="R36" s="104">
        <f t="shared" si="1"/>
        <v>184171.32681180444</v>
      </c>
      <c r="S36" s="109">
        <f t="shared" si="19"/>
        <v>69.592842250106955</v>
      </c>
    </row>
    <row r="37" spans="1:19" x14ac:dyDescent="0.2">
      <c r="A37" s="53" t="s">
        <v>4</v>
      </c>
      <c r="B37" s="104">
        <f>'C03'!B37</f>
        <v>1599653.0569208513</v>
      </c>
      <c r="C37" s="109">
        <f t="shared" si="12"/>
        <v>39.105093600089774</v>
      </c>
      <c r="D37" s="104">
        <v>1280847.6689465826</v>
      </c>
      <c r="E37" s="109">
        <f t="shared" si="13"/>
        <v>38.867935616463477</v>
      </c>
      <c r="F37" s="104">
        <f t="shared" si="0"/>
        <v>604993.18787804432</v>
      </c>
      <c r="G37" s="109">
        <f t="shared" si="14"/>
        <v>33.131627002228484</v>
      </c>
      <c r="H37" s="104">
        <v>122258.02985382733</v>
      </c>
      <c r="I37" s="109">
        <f t="shared" si="15"/>
        <v>56.768319949363068</v>
      </c>
      <c r="J37" s="104">
        <v>367492.6489955564</v>
      </c>
      <c r="K37" s="109">
        <f t="shared" si="16"/>
        <v>24.855568355008412</v>
      </c>
      <c r="L37" s="104">
        <v>115242.50902866063</v>
      </c>
      <c r="M37" s="109">
        <f t="shared" si="17"/>
        <v>87.203372279036344</v>
      </c>
      <c r="N37" s="104">
        <v>675854.48106849403</v>
      </c>
      <c r="O37" s="109">
        <f t="shared" si="18"/>
        <v>45.996689234066004</v>
      </c>
      <c r="P37" s="104">
        <f>'C03'!N37</f>
        <v>238335.52345483977</v>
      </c>
      <c r="Q37" s="109">
        <f t="shared" si="19"/>
        <v>44.915884201398526</v>
      </c>
      <c r="R37" s="104">
        <f t="shared" si="1"/>
        <v>80469.864519428927</v>
      </c>
      <c r="S37" s="109">
        <f t="shared" si="19"/>
        <v>30.407157749971521</v>
      </c>
    </row>
    <row r="38" spans="1:19" x14ac:dyDescent="0.2">
      <c r="A38" s="57"/>
      <c r="B38" s="105"/>
      <c r="C38" s="109"/>
      <c r="D38" s="105"/>
      <c r="E38" s="109"/>
      <c r="F38" s="105"/>
      <c r="G38" s="109"/>
      <c r="H38" s="105"/>
      <c r="I38" s="109"/>
      <c r="J38" s="105"/>
      <c r="K38" s="109"/>
      <c r="L38" s="105"/>
      <c r="M38" s="109"/>
      <c r="N38" s="105"/>
      <c r="O38" s="109"/>
      <c r="P38" s="105"/>
      <c r="Q38" s="109"/>
      <c r="R38" s="105"/>
      <c r="S38" s="109"/>
    </row>
    <row r="39" spans="1:19" x14ac:dyDescent="0.2">
      <c r="A39" s="52" t="s">
        <v>110</v>
      </c>
      <c r="B39" s="103">
        <f>'C03'!B39</f>
        <v>3295010.5409881538</v>
      </c>
      <c r="C39" s="108">
        <f t="shared" si="12"/>
        <v>80.549776128736895</v>
      </c>
      <c r="D39" s="103">
        <v>3295010.5409881538</v>
      </c>
      <c r="E39" s="108">
        <f t="shared" si="13"/>
        <v>99.988672086217605</v>
      </c>
      <c r="F39" s="103">
        <f t="shared" si="0"/>
        <v>1825655.9149867333</v>
      </c>
      <c r="G39" s="108">
        <f t="shared" si="14"/>
        <v>99.979556830887304</v>
      </c>
      <c r="H39" s="103">
        <v>215363.12852464299</v>
      </c>
      <c r="I39" s="108">
        <f t="shared" si="15"/>
        <v>100</v>
      </c>
      <c r="J39" s="103">
        <v>1478139.05660414</v>
      </c>
      <c r="K39" s="108">
        <f t="shared" si="16"/>
        <v>99.974751767282555</v>
      </c>
      <c r="L39" s="103">
        <v>132153.72985795056</v>
      </c>
      <c r="M39" s="108">
        <f t="shared" si="17"/>
        <v>100</v>
      </c>
      <c r="N39" s="103">
        <v>1469354.6260019592</v>
      </c>
      <c r="O39" s="108">
        <f t="shared" si="18"/>
        <v>100</v>
      </c>
      <c r="P39" s="103">
        <f>'C03'!N39</f>
        <v>0</v>
      </c>
      <c r="Q39" s="108">
        <f t="shared" si="19"/>
        <v>0</v>
      </c>
      <c r="R39" s="103">
        <f t="shared" si="1"/>
        <v>0</v>
      </c>
      <c r="S39" s="108">
        <f t="shared" si="19"/>
        <v>0</v>
      </c>
    </row>
    <row r="40" spans="1:19" x14ac:dyDescent="0.2">
      <c r="A40" s="58" t="s">
        <v>103</v>
      </c>
      <c r="B40" s="104">
        <f>'C03'!B40</f>
        <v>2626954.2176897041</v>
      </c>
      <c r="C40" s="109">
        <f t="shared" si="12"/>
        <v>64.218481702304089</v>
      </c>
      <c r="D40" s="104">
        <f>SUM(D41:D43)</f>
        <v>2626954.2176897041</v>
      </c>
      <c r="E40" s="109">
        <f t="shared" si="13"/>
        <v>79.716183177766183</v>
      </c>
      <c r="F40" s="104">
        <f t="shared" si="0"/>
        <v>1359357.2267747188</v>
      </c>
      <c r="G40" s="109">
        <f t="shared" si="14"/>
        <v>74.443344987485204</v>
      </c>
      <c r="H40" s="104">
        <f>SUM(H41:H43)</f>
        <v>84716.129608696501</v>
      </c>
      <c r="I40" s="109">
        <f t="shared" si="15"/>
        <v>39.336412964024539</v>
      </c>
      <c r="J40" s="104">
        <f>SUM(J41:J43)</f>
        <v>1149300.0500391915</v>
      </c>
      <c r="K40" s="109">
        <f t="shared" si="16"/>
        <v>77.733543874258913</v>
      </c>
      <c r="L40" s="104">
        <f>SUM(L41:L43)</f>
        <v>125341.04712683072</v>
      </c>
      <c r="M40" s="109">
        <f t="shared" si="17"/>
        <v>94.844880474851024</v>
      </c>
      <c r="N40" s="104">
        <f>SUM(N41:N43)</f>
        <v>1267596.9909148852</v>
      </c>
      <c r="O40" s="109">
        <f t="shared" si="18"/>
        <v>86.268962473950452</v>
      </c>
      <c r="P40" s="104">
        <f>'C03'!N40</f>
        <v>0</v>
      </c>
      <c r="Q40" s="109">
        <f t="shared" si="19"/>
        <v>0</v>
      </c>
      <c r="R40" s="104">
        <f t="shared" si="1"/>
        <v>0</v>
      </c>
      <c r="S40" s="109">
        <f t="shared" si="19"/>
        <v>0</v>
      </c>
    </row>
    <row r="41" spans="1:19" x14ac:dyDescent="0.2">
      <c r="A41" s="59" t="s">
        <v>113</v>
      </c>
      <c r="B41" s="104">
        <f>'C03'!B41</f>
        <v>977007.02160460083</v>
      </c>
      <c r="C41" s="109">
        <f t="shared" si="12"/>
        <v>23.883898363145644</v>
      </c>
      <c r="D41" s="104">
        <v>977007.02160460083</v>
      </c>
      <c r="E41" s="109">
        <f t="shared" si="13"/>
        <v>29.647745733723212</v>
      </c>
      <c r="F41" s="104">
        <f t="shared" si="0"/>
        <v>325967.44505720894</v>
      </c>
      <c r="G41" s="109">
        <f t="shared" si="14"/>
        <v>17.851162659176758</v>
      </c>
      <c r="H41" s="104">
        <v>40832.892478216192</v>
      </c>
      <c r="I41" s="109">
        <f t="shared" si="15"/>
        <v>18.960020110194431</v>
      </c>
      <c r="J41" s="104">
        <v>248807.07888879636</v>
      </c>
      <c r="K41" s="109">
        <f t="shared" si="16"/>
        <v>16.828204246896995</v>
      </c>
      <c r="L41" s="104">
        <v>36327.473690196392</v>
      </c>
      <c r="M41" s="109">
        <f t="shared" si="17"/>
        <v>27.488799392377405</v>
      </c>
      <c r="N41" s="104">
        <v>651039.57654743048</v>
      </c>
      <c r="O41" s="109">
        <f t="shared" si="18"/>
        <v>44.30785904413537</v>
      </c>
      <c r="P41" s="104">
        <f>'C03'!N41</f>
        <v>0</v>
      </c>
      <c r="Q41" s="109">
        <f t="shared" si="19"/>
        <v>0</v>
      </c>
      <c r="R41" s="104">
        <f t="shared" si="1"/>
        <v>0</v>
      </c>
      <c r="S41" s="109">
        <f t="shared" si="19"/>
        <v>0</v>
      </c>
    </row>
    <row r="42" spans="1:19" x14ac:dyDescent="0.2">
      <c r="A42" s="59" t="s">
        <v>114</v>
      </c>
      <c r="B42" s="104">
        <f>'C03'!B42</f>
        <v>1649947.1960851033</v>
      </c>
      <c r="C42" s="109">
        <f t="shared" si="12"/>
        <v>40.334583339158442</v>
      </c>
      <c r="D42" s="104">
        <v>1649947.1960851033</v>
      </c>
      <c r="E42" s="109">
        <f t="shared" si="13"/>
        <v>50.068437444042978</v>
      </c>
      <c r="F42" s="104">
        <f t="shared" si="0"/>
        <v>1033389.78171751</v>
      </c>
      <c r="G42" s="109">
        <f t="shared" si="14"/>
        <v>56.592182328308446</v>
      </c>
      <c r="H42" s="104">
        <v>43883.237130480309</v>
      </c>
      <c r="I42" s="109">
        <f t="shared" si="15"/>
        <v>20.376392853830112</v>
      </c>
      <c r="J42" s="104">
        <v>900492.97115039523</v>
      </c>
      <c r="K42" s="109">
        <f t="shared" si="16"/>
        <v>60.905339627361919</v>
      </c>
      <c r="L42" s="104">
        <v>89013.573436634324</v>
      </c>
      <c r="M42" s="109">
        <f t="shared" si="17"/>
        <v>67.356081082473622</v>
      </c>
      <c r="N42" s="104">
        <v>616557.41436745471</v>
      </c>
      <c r="O42" s="109">
        <f t="shared" si="18"/>
        <v>41.961103429815083</v>
      </c>
      <c r="P42" s="104">
        <f>'C03'!N42</f>
        <v>0</v>
      </c>
      <c r="Q42" s="109">
        <f t="shared" si="19"/>
        <v>0</v>
      </c>
      <c r="R42" s="104">
        <f t="shared" si="1"/>
        <v>0</v>
      </c>
      <c r="S42" s="109">
        <f t="shared" si="19"/>
        <v>0</v>
      </c>
    </row>
    <row r="43" spans="1:19" x14ac:dyDescent="0.2">
      <c r="A43" s="59" t="s">
        <v>115</v>
      </c>
      <c r="B43" s="104">
        <f>'C03'!B43</f>
        <v>0</v>
      </c>
      <c r="C43" s="109">
        <f t="shared" si="12"/>
        <v>0</v>
      </c>
      <c r="D43" s="104">
        <v>0</v>
      </c>
      <c r="E43" s="109">
        <f t="shared" si="13"/>
        <v>0</v>
      </c>
      <c r="F43" s="104">
        <f t="shared" si="0"/>
        <v>0</v>
      </c>
      <c r="G43" s="109">
        <f t="shared" si="14"/>
        <v>0</v>
      </c>
      <c r="H43" s="104">
        <v>0</v>
      </c>
      <c r="I43" s="109">
        <f t="shared" si="15"/>
        <v>0</v>
      </c>
      <c r="J43" s="104">
        <v>0</v>
      </c>
      <c r="K43" s="109">
        <f t="shared" si="16"/>
        <v>0</v>
      </c>
      <c r="L43" s="104">
        <v>0</v>
      </c>
      <c r="M43" s="109">
        <f t="shared" si="17"/>
        <v>0</v>
      </c>
      <c r="N43" s="104">
        <v>0</v>
      </c>
      <c r="O43" s="109">
        <f t="shared" si="18"/>
        <v>0</v>
      </c>
      <c r="P43" s="104">
        <f>'C03'!N43</f>
        <v>0</v>
      </c>
      <c r="Q43" s="109">
        <f t="shared" si="19"/>
        <v>0</v>
      </c>
      <c r="R43" s="104">
        <f t="shared" si="1"/>
        <v>0</v>
      </c>
      <c r="S43" s="109">
        <f t="shared" si="19"/>
        <v>0</v>
      </c>
    </row>
    <row r="44" spans="1:19" x14ac:dyDescent="0.2">
      <c r="A44" s="58" t="s">
        <v>104</v>
      </c>
      <c r="B44" s="69">
        <f>'C03'!B44</f>
        <v>542928.59135446302</v>
      </c>
      <c r="C44" s="109">
        <f t="shared" si="12"/>
        <v>13.272423849174478</v>
      </c>
      <c r="D44" s="69">
        <v>542928.59135446302</v>
      </c>
      <c r="E44" s="109">
        <f t="shared" si="13"/>
        <v>16.475427987824641</v>
      </c>
      <c r="F44" s="69">
        <f t="shared" si="0"/>
        <v>392375.02001242066</v>
      </c>
      <c r="G44" s="109">
        <f t="shared" si="14"/>
        <v>21.487882952268926</v>
      </c>
      <c r="H44" s="69">
        <v>100380.39582973423</v>
      </c>
      <c r="I44" s="109">
        <f t="shared" si="15"/>
        <v>46.609833594727043</v>
      </c>
      <c r="J44" s="69">
        <v>285181.94145156641</v>
      </c>
      <c r="K44" s="109">
        <f t="shared" si="16"/>
        <v>19.288438173491535</v>
      </c>
      <c r="L44" s="69">
        <v>6812.6827311200432</v>
      </c>
      <c r="M44" s="109">
        <f t="shared" si="17"/>
        <v>5.1551195251491286</v>
      </c>
      <c r="N44" s="69">
        <v>150553.57134204244</v>
      </c>
      <c r="O44" s="109">
        <f t="shared" si="18"/>
        <v>10.2462379522152</v>
      </c>
      <c r="P44" s="69">
        <f>'C03'!N44</f>
        <v>0</v>
      </c>
      <c r="Q44" s="109">
        <f t="shared" si="19"/>
        <v>0</v>
      </c>
      <c r="R44" s="69">
        <f t="shared" si="1"/>
        <v>0</v>
      </c>
      <c r="S44" s="109">
        <f t="shared" si="19"/>
        <v>0</v>
      </c>
    </row>
    <row r="45" spans="1:19" x14ac:dyDescent="0.2">
      <c r="A45" s="58" t="s">
        <v>105</v>
      </c>
      <c r="B45" s="69">
        <f>'C03'!B45</f>
        <v>76432.040692360242</v>
      </c>
      <c r="C45" s="109">
        <f t="shared" si="12"/>
        <v>1.8684564708511688</v>
      </c>
      <c r="D45" s="69">
        <v>76432.040692360242</v>
      </c>
      <c r="E45" s="109">
        <f t="shared" si="13"/>
        <v>2.3193668604704851</v>
      </c>
      <c r="F45" s="69">
        <f t="shared" si="0"/>
        <v>45263.008466273241</v>
      </c>
      <c r="G45" s="109">
        <f t="shared" si="14"/>
        <v>2.4787669407702073</v>
      </c>
      <c r="H45" s="69">
        <v>18804.709432193125</v>
      </c>
      <c r="I45" s="109">
        <f t="shared" si="15"/>
        <v>8.7316290216509334</v>
      </c>
      <c r="J45" s="69">
        <v>26458.299034080115</v>
      </c>
      <c r="K45" s="109">
        <f t="shared" si="16"/>
        <v>1.7895216734166113</v>
      </c>
      <c r="L45" s="69">
        <v>0</v>
      </c>
      <c r="M45" s="109">
        <f t="shared" si="17"/>
        <v>0</v>
      </c>
      <c r="N45" s="69">
        <v>31169.032226087125</v>
      </c>
      <c r="O45" s="109">
        <f t="shared" si="18"/>
        <v>2.1212736309202977</v>
      </c>
      <c r="P45" s="69">
        <f>'C03'!N45</f>
        <v>0</v>
      </c>
      <c r="Q45" s="109">
        <f t="shared" si="19"/>
        <v>0</v>
      </c>
      <c r="R45" s="69">
        <f t="shared" si="1"/>
        <v>0</v>
      </c>
      <c r="S45" s="109">
        <f t="shared" si="19"/>
        <v>0</v>
      </c>
    </row>
    <row r="46" spans="1:19" x14ac:dyDescent="0.2">
      <c r="A46" s="58" t="s">
        <v>106</v>
      </c>
      <c r="B46" s="104">
        <f>'C03'!B46</f>
        <v>23597.47481405002</v>
      </c>
      <c r="C46" s="109">
        <f t="shared" si="12"/>
        <v>0.57686350008009579</v>
      </c>
      <c r="D46" s="104">
        <v>23597.47481405002</v>
      </c>
      <c r="E46" s="109">
        <f t="shared" si="13"/>
        <v>0.71607666861582564</v>
      </c>
      <c r="F46" s="104">
        <f t="shared" si="0"/>
        <v>12622.491324076036</v>
      </c>
      <c r="G46" s="109">
        <f t="shared" si="14"/>
        <v>0.69125352610161073</v>
      </c>
      <c r="H46" s="104">
        <v>3867.6265016469397</v>
      </c>
      <c r="I46" s="109">
        <f t="shared" si="15"/>
        <v>1.7958628889459067</v>
      </c>
      <c r="J46" s="104">
        <v>8754.8648224290973</v>
      </c>
      <c r="K46" s="109">
        <f t="shared" si="16"/>
        <v>0.59214011933984623</v>
      </c>
      <c r="L46" s="104">
        <v>0</v>
      </c>
      <c r="M46" s="109">
        <f t="shared" si="17"/>
        <v>0</v>
      </c>
      <c r="N46" s="104">
        <v>10974.983489973978</v>
      </c>
      <c r="O46" s="109">
        <f t="shared" si="18"/>
        <v>0.74692543894841523</v>
      </c>
      <c r="P46" s="104">
        <f>'C03'!N46</f>
        <v>0</v>
      </c>
      <c r="Q46" s="109">
        <f t="shared" si="19"/>
        <v>0</v>
      </c>
      <c r="R46" s="104">
        <f t="shared" si="1"/>
        <v>0</v>
      </c>
      <c r="S46" s="109">
        <f t="shared" si="19"/>
        <v>0</v>
      </c>
    </row>
    <row r="47" spans="1:19" x14ac:dyDescent="0.2">
      <c r="A47" s="58" t="s">
        <v>107</v>
      </c>
      <c r="B47" s="104">
        <f>'C03'!B47</f>
        <v>25098.216438057072</v>
      </c>
      <c r="C47" s="109">
        <f t="shared" si="12"/>
        <v>0.61355060633881886</v>
      </c>
      <c r="D47" s="104">
        <v>25098.216438057072</v>
      </c>
      <c r="E47" s="109">
        <f t="shared" si="13"/>
        <v>0.76161739155505404</v>
      </c>
      <c r="F47" s="104">
        <f t="shared" si="0"/>
        <v>16038.168409135771</v>
      </c>
      <c r="G47" s="109">
        <f t="shared" si="14"/>
        <v>0.87830842425539057</v>
      </c>
      <c r="H47" s="104">
        <v>7594.2671523738663</v>
      </c>
      <c r="I47" s="109">
        <f t="shared" si="15"/>
        <v>3.5262615306523513</v>
      </c>
      <c r="J47" s="104">
        <v>8443.9012567619047</v>
      </c>
      <c r="K47" s="109">
        <f t="shared" si="16"/>
        <v>0.57110792676814803</v>
      </c>
      <c r="L47" s="104">
        <v>0</v>
      </c>
      <c r="M47" s="109">
        <f t="shared" si="17"/>
        <v>0</v>
      </c>
      <c r="N47" s="104">
        <v>9060.0480289212937</v>
      </c>
      <c r="O47" s="109">
        <f t="shared" si="18"/>
        <v>0.61660050396228949</v>
      </c>
      <c r="P47" s="104">
        <f>'C03'!N47</f>
        <v>0</v>
      </c>
      <c r="Q47" s="109">
        <f t="shared" si="19"/>
        <v>0</v>
      </c>
      <c r="R47" s="104">
        <f t="shared" si="1"/>
        <v>0</v>
      </c>
      <c r="S47" s="109">
        <f t="shared" si="19"/>
        <v>0</v>
      </c>
    </row>
    <row r="48" spans="1:19" x14ac:dyDescent="0.2">
      <c r="A48" s="54"/>
      <c r="B48" s="105"/>
      <c r="C48" s="106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05"/>
      <c r="Q48" s="106"/>
      <c r="R48" s="105"/>
      <c r="S48" s="106"/>
    </row>
    <row r="49" spans="1:19" x14ac:dyDescent="0.2">
      <c r="A49" s="52" t="s">
        <v>16</v>
      </c>
      <c r="B49" s="103"/>
      <c r="C49" s="67"/>
      <c r="D49" s="103"/>
      <c r="E49" s="108"/>
      <c r="F49" s="103"/>
      <c r="G49" s="108"/>
      <c r="H49" s="103"/>
      <c r="I49" s="108"/>
      <c r="J49" s="103"/>
      <c r="K49" s="108"/>
      <c r="L49" s="103"/>
      <c r="M49" s="108"/>
      <c r="N49" s="103"/>
      <c r="O49" s="108"/>
      <c r="P49" s="103"/>
      <c r="Q49" s="108"/>
      <c r="R49" s="103"/>
      <c r="S49" s="108"/>
    </row>
    <row r="50" spans="1:19" x14ac:dyDescent="0.2">
      <c r="A50" s="58" t="s">
        <v>45</v>
      </c>
      <c r="B50" s="69">
        <f>'C03'!B50</f>
        <v>1300827.0469377707</v>
      </c>
      <c r="C50" s="109">
        <f>IF(ISNUMBER(B50/B$8*100),B50/B$8*100,0)</f>
        <v>31.799997635704091</v>
      </c>
      <c r="D50" s="69">
        <v>913135.8861888143</v>
      </c>
      <c r="E50" s="109">
        <f>IF(ISNUMBER(D50/D$8*100),D50/D$8*100,0)</f>
        <v>27.709545556388353</v>
      </c>
      <c r="F50" s="69">
        <f t="shared" si="0"/>
        <v>435197.1895583868</v>
      </c>
      <c r="G50" s="109">
        <f>IF(ISNUMBER(F50/F$8*100),F50/F$8*100,0)</f>
        <v>23.832980677748004</v>
      </c>
      <c r="H50" s="69">
        <v>0</v>
      </c>
      <c r="I50" s="109">
        <f>IF(ISNUMBER(H50/H$8*100),H50/H$8*100,0)</f>
        <v>0</v>
      </c>
      <c r="J50" s="69">
        <v>435197.1895583868</v>
      </c>
      <c r="K50" s="109">
        <f>IF(ISNUMBER(J50/J$8*100),J50/J$8*100,0)</f>
        <v>29.434802362827217</v>
      </c>
      <c r="L50" s="69">
        <v>0</v>
      </c>
      <c r="M50" s="109">
        <f>IF(ISNUMBER(L50/L$8*100),L50/L$8*100,0)</f>
        <v>0</v>
      </c>
      <c r="N50" s="69">
        <v>477938.69663047075</v>
      </c>
      <c r="O50" s="109">
        <f>IF(ISNUMBER(N50/N$8*100),N50/N$8*100,0)</f>
        <v>32.527116883343417</v>
      </c>
      <c r="P50" s="69">
        <f>'C03'!N50</f>
        <v>257581.20234154564</v>
      </c>
      <c r="Q50" s="109">
        <f t="shared" ref="Q50:S53" si="20">IF(ISNUMBER(P50/P$8*100),P50/P$8*100,0)</f>
        <v>48.542857938766623</v>
      </c>
      <c r="R50" s="69">
        <f t="shared" si="1"/>
        <v>130109.95840741065</v>
      </c>
      <c r="S50" s="109">
        <f t="shared" si="20"/>
        <v>49.164666223355603</v>
      </c>
    </row>
    <row r="51" spans="1:19" x14ac:dyDescent="0.2">
      <c r="A51" s="58" t="s">
        <v>46</v>
      </c>
      <c r="B51" s="69">
        <f>'C03'!B51</f>
        <v>549797.23105480522</v>
      </c>
      <c r="C51" s="109">
        <f>IF(ISNUMBER(B51/B$8*100),B51/B$8*100,0)</f>
        <v>13.440334507817045</v>
      </c>
      <c r="D51" s="69">
        <v>470879.25792776374</v>
      </c>
      <c r="E51" s="109">
        <f>IF(ISNUMBER(D51/D$8*100),D51/D$8*100,0)</f>
        <v>14.289056477197452</v>
      </c>
      <c r="F51" s="69">
        <f t="shared" si="0"/>
        <v>271556.49710853631</v>
      </c>
      <c r="G51" s="109">
        <f>IF(ISNUMBER(F51/F$8*100),F51/F$8*100,0)</f>
        <v>14.871421286226811</v>
      </c>
      <c r="H51" s="69">
        <v>0</v>
      </c>
      <c r="I51" s="109">
        <f>IF(ISNUMBER(H51/H$8*100),H51/H$8*100,0)</f>
        <v>0</v>
      </c>
      <c r="J51" s="69">
        <v>271556.49710853631</v>
      </c>
      <c r="K51" s="109">
        <f>IF(ISNUMBER(J51/J$8*100),J51/J$8*100,0)</f>
        <v>18.366873717273958</v>
      </c>
      <c r="L51" s="69">
        <v>0</v>
      </c>
      <c r="M51" s="109">
        <f>IF(ISNUMBER(L51/L$8*100),L51/L$8*100,0)</f>
        <v>0</v>
      </c>
      <c r="N51" s="69">
        <v>199322.76081921914</v>
      </c>
      <c r="O51" s="109">
        <f>IF(ISNUMBER(N51/N$8*100),N51/N$8*100,0)</f>
        <v>13.565327068902791</v>
      </c>
      <c r="P51" s="69">
        <f>'C03'!N51</f>
        <v>60312.322389781104</v>
      </c>
      <c r="Q51" s="109">
        <f t="shared" si="20"/>
        <v>11.36625060800106</v>
      </c>
      <c r="R51" s="69">
        <f t="shared" si="1"/>
        <v>18605.650737260352</v>
      </c>
      <c r="S51" s="109">
        <f t="shared" si="20"/>
        <v>7.030519566391888</v>
      </c>
    </row>
    <row r="52" spans="1:19" x14ac:dyDescent="0.2">
      <c r="A52" s="58" t="s">
        <v>67</v>
      </c>
      <c r="B52" s="104">
        <f>'C03'!B52</f>
        <v>2238786.0165677434</v>
      </c>
      <c r="C52" s="109">
        <f>IF(ISNUMBER(B52/B$8*100),B52/B$8*100,0)</f>
        <v>54.729327931253714</v>
      </c>
      <c r="D52" s="104">
        <v>1910995.3968720469</v>
      </c>
      <c r="E52" s="109">
        <f>IF(ISNUMBER(D52/D$8*100),D52/D$8*100,0)</f>
        <v>57.990070052646104</v>
      </c>
      <c r="F52" s="104">
        <f t="shared" si="0"/>
        <v>1118902.2283197304</v>
      </c>
      <c r="G52" s="109">
        <f>IF(ISNUMBER(F52/F$8*100),F52/F$8*100,0)</f>
        <v>61.27515486690811</v>
      </c>
      <c r="H52" s="104">
        <v>215363.12852464299</v>
      </c>
      <c r="I52" s="109">
        <f>IF(ISNUMBER(H52/H$8*100),H52/H$8*100,0)</f>
        <v>100</v>
      </c>
      <c r="J52" s="104">
        <v>771385.36993713689</v>
      </c>
      <c r="K52" s="109">
        <f>IF(ISNUMBER(J52/J$8*100),J52/J$8*100,0)</f>
        <v>52.173075687175974</v>
      </c>
      <c r="L52" s="104">
        <v>132153.72985795056</v>
      </c>
      <c r="M52" s="109">
        <f>IF(ISNUMBER(L52/L$8*100),L52/L$8*100,0)</f>
        <v>100</v>
      </c>
      <c r="N52" s="104">
        <v>792093.16855220718</v>
      </c>
      <c r="O52" s="109">
        <f>IF(ISNUMBER(N52/N$8*100),N52/N$8*100,0)</f>
        <v>53.907556047749559</v>
      </c>
      <c r="P52" s="104">
        <f>'C03'!N52</f>
        <v>212732.83984419412</v>
      </c>
      <c r="Q52" s="109">
        <f t="shared" si="20"/>
        <v>40.090891453228942</v>
      </c>
      <c r="R52" s="104">
        <f t="shared" si="1"/>
        <v>115057.77985150227</v>
      </c>
      <c r="S52" s="109">
        <f t="shared" si="20"/>
        <v>43.476897633665267</v>
      </c>
    </row>
    <row r="53" spans="1:19" x14ac:dyDescent="0.2">
      <c r="A53" s="58" t="s">
        <v>63</v>
      </c>
      <c r="B53" s="104">
        <f>'C03'!B53</f>
        <v>1241.1005751735468</v>
      </c>
      <c r="C53" s="109">
        <f>IF(ISNUMBER(B53/B$8*100),B53/B$8*100,0)</f>
        <v>3.0339925241482008E-2</v>
      </c>
      <c r="D53" s="104">
        <v>373.29824010697354</v>
      </c>
      <c r="E53" s="109">
        <f>IF(ISNUMBER(D53/D$8*100),D53/D$8*100,0)</f>
        <v>1.1327913782401614E-2</v>
      </c>
      <c r="F53" s="104">
        <f t="shared" si="0"/>
        <v>373.29824010697354</v>
      </c>
      <c r="G53" s="109">
        <f>IF(ISNUMBER(F53/F$8*100),F53/F$8*100,0)</f>
        <v>2.0443169112683856E-2</v>
      </c>
      <c r="H53" s="104">
        <v>0</v>
      </c>
      <c r="I53" s="109">
        <f>IF(ISNUMBER(H53/H$8*100),H53/H$8*100,0)</f>
        <v>0</v>
      </c>
      <c r="J53" s="104">
        <v>373.29824010697354</v>
      </c>
      <c r="K53" s="109">
        <f>IF(ISNUMBER(J53/J$8*100),J53/J$8*100,0)</f>
        <v>2.5248232717426187E-2</v>
      </c>
      <c r="L53" s="104">
        <v>0</v>
      </c>
      <c r="M53" s="109">
        <f>IF(ISNUMBER(L53/L$8*100),L53/L$8*100,0)</f>
        <v>0</v>
      </c>
      <c r="N53" s="104">
        <v>0</v>
      </c>
      <c r="O53" s="109">
        <f>IF(ISNUMBER(N53/N$8*100),N53/N$8*100,0)</f>
        <v>0</v>
      </c>
      <c r="P53" s="104">
        <f>'C03'!N53</f>
        <v>0</v>
      </c>
      <c r="Q53" s="109">
        <f t="shared" si="20"/>
        <v>0</v>
      </c>
      <c r="R53" s="104">
        <f t="shared" si="1"/>
        <v>867.80233506657328</v>
      </c>
      <c r="S53" s="109">
        <f t="shared" si="20"/>
        <v>0.32791657666817453</v>
      </c>
    </row>
    <row r="54" spans="1:19" x14ac:dyDescent="0.2">
      <c r="A54" s="191"/>
      <c r="B54" s="191"/>
      <c r="C54" s="151"/>
      <c r="D54" s="150"/>
      <c r="E54" s="151"/>
      <c r="F54" s="150"/>
      <c r="G54" s="151"/>
      <c r="H54" s="150"/>
      <c r="I54" s="151"/>
      <c r="J54" s="150"/>
      <c r="K54" s="151"/>
      <c r="L54" s="150"/>
      <c r="M54" s="151"/>
      <c r="N54" s="150"/>
      <c r="O54" s="151"/>
      <c r="P54" s="150"/>
      <c r="Q54" s="151"/>
      <c r="R54" s="150"/>
      <c r="S54" s="151"/>
    </row>
    <row r="55" spans="1:19" x14ac:dyDescent="0.2">
      <c r="A55" s="14" t="str">
        <f>'C01'!$A$46</f>
        <v>Fuente: Instituto Nacional de Estadística (INE). Encuesta Permanente de Hogares de Propósitos Múltiples, LXI 2018.</v>
      </c>
    </row>
    <row r="56" spans="1:19" x14ac:dyDescent="0.2">
      <c r="A56" s="14" t="str">
        <f>'C02'!$A$46</f>
        <v>(Promedio de salarios mínimos por rama)</v>
      </c>
      <c r="B56" s="8"/>
      <c r="C56" s="45"/>
      <c r="D56" s="8"/>
    </row>
    <row r="57" spans="1:19" x14ac:dyDescent="0.2">
      <c r="A57" s="2" t="s">
        <v>94</v>
      </c>
    </row>
    <row r="58" spans="1:19" x14ac:dyDescent="0.2">
      <c r="A58" s="2" t="s">
        <v>95</v>
      </c>
    </row>
    <row r="59" spans="1:19" x14ac:dyDescent="0.2">
      <c r="A59" s="2" t="s">
        <v>108</v>
      </c>
    </row>
    <row r="60" spans="1:19" x14ac:dyDescent="0.2">
      <c r="A60" s="2"/>
    </row>
    <row r="61" spans="1:19" x14ac:dyDescent="0.2">
      <c r="A61" s="221" t="s">
        <v>83</v>
      </c>
      <c r="B61" s="221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</row>
    <row r="62" spans="1:19" x14ac:dyDescent="0.2">
      <c r="A62" s="221" t="s">
        <v>84</v>
      </c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</row>
    <row r="63" spans="1:19" x14ac:dyDescent="0.2">
      <c r="A63" s="221" t="s">
        <v>40</v>
      </c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2"/>
      <c r="N63" s="221"/>
      <c r="O63" s="222"/>
      <c r="P63" s="221"/>
      <c r="Q63" s="222"/>
      <c r="R63" s="221"/>
      <c r="S63" s="222"/>
    </row>
    <row r="64" spans="1:19" x14ac:dyDescent="0.2">
      <c r="A64" s="23" t="s">
        <v>20</v>
      </c>
      <c r="B64" s="8"/>
      <c r="C64" s="45"/>
      <c r="D64" s="8"/>
      <c r="E64" s="45"/>
      <c r="F64" s="8"/>
      <c r="G64" s="45"/>
      <c r="H64" s="8"/>
      <c r="I64" s="45"/>
      <c r="J64" s="8"/>
      <c r="K64" s="45"/>
      <c r="L64" s="8"/>
      <c r="M64" s="45"/>
      <c r="N64" s="8"/>
      <c r="O64" s="45"/>
      <c r="P64" s="8"/>
      <c r="Q64" s="45"/>
      <c r="R64" s="8"/>
      <c r="S64" s="45"/>
    </row>
    <row r="65" spans="1:19" x14ac:dyDescent="0.2">
      <c r="A65" s="217" t="s">
        <v>38</v>
      </c>
      <c r="B65" s="250" t="s">
        <v>23</v>
      </c>
      <c r="C65" s="250"/>
      <c r="D65" s="250" t="s">
        <v>22</v>
      </c>
      <c r="E65" s="250"/>
      <c r="F65" s="253" t="s">
        <v>8</v>
      </c>
      <c r="G65" s="253"/>
      <c r="H65" s="253"/>
      <c r="I65" s="253"/>
      <c r="J65" s="253"/>
      <c r="K65" s="253"/>
      <c r="L65" s="253"/>
      <c r="M65" s="259"/>
      <c r="N65" s="255" t="s">
        <v>1</v>
      </c>
      <c r="O65" s="256"/>
      <c r="P65" s="255" t="s">
        <v>2</v>
      </c>
      <c r="Q65" s="256"/>
      <c r="R65" s="255" t="s">
        <v>10</v>
      </c>
      <c r="S65" s="256"/>
    </row>
    <row r="66" spans="1:19" ht="18" customHeight="1" x14ac:dyDescent="0.2">
      <c r="A66" s="252"/>
      <c r="B66" s="251"/>
      <c r="C66" s="251"/>
      <c r="D66" s="251"/>
      <c r="E66" s="251"/>
      <c r="F66" s="254" t="s">
        <v>11</v>
      </c>
      <c r="G66" s="254"/>
      <c r="H66" s="254" t="s">
        <v>117</v>
      </c>
      <c r="I66" s="254"/>
      <c r="J66" s="254" t="s">
        <v>12</v>
      </c>
      <c r="K66" s="254"/>
      <c r="L66" s="254" t="s">
        <v>118</v>
      </c>
      <c r="M66" s="254"/>
      <c r="N66" s="257"/>
      <c r="O66" s="258"/>
      <c r="P66" s="257"/>
      <c r="Q66" s="258"/>
      <c r="R66" s="257"/>
      <c r="S66" s="258"/>
    </row>
    <row r="67" spans="1:19" x14ac:dyDescent="0.2">
      <c r="A67" s="218"/>
      <c r="B67" s="46" t="s">
        <v>6</v>
      </c>
      <c r="C67" s="47" t="s">
        <v>91</v>
      </c>
      <c r="D67" s="46" t="s">
        <v>6</v>
      </c>
      <c r="E67" s="47" t="s">
        <v>91</v>
      </c>
      <c r="F67" s="46" t="s">
        <v>6</v>
      </c>
      <c r="G67" s="47" t="s">
        <v>91</v>
      </c>
      <c r="H67" s="46" t="s">
        <v>6</v>
      </c>
      <c r="I67" s="47" t="s">
        <v>91</v>
      </c>
      <c r="J67" s="46" t="s">
        <v>6</v>
      </c>
      <c r="K67" s="47" t="s">
        <v>91</v>
      </c>
      <c r="L67" s="46" t="s">
        <v>6</v>
      </c>
      <c r="M67" s="47" t="s">
        <v>91</v>
      </c>
      <c r="N67" s="46" t="s">
        <v>6</v>
      </c>
      <c r="O67" s="47" t="s">
        <v>91</v>
      </c>
      <c r="P67" s="46" t="s">
        <v>6</v>
      </c>
      <c r="Q67" s="47" t="s">
        <v>91</v>
      </c>
      <c r="R67" s="46" t="s">
        <v>6</v>
      </c>
      <c r="S67" s="47" t="s">
        <v>91</v>
      </c>
    </row>
    <row r="68" spans="1:19" x14ac:dyDescent="0.2">
      <c r="A68" s="60"/>
      <c r="B68" s="61"/>
      <c r="C68" s="62"/>
      <c r="D68" s="61"/>
      <c r="E68" s="62"/>
      <c r="F68" s="61"/>
      <c r="G68" s="62"/>
      <c r="H68" s="61"/>
      <c r="I68" s="62"/>
      <c r="J68" s="61"/>
      <c r="K68" s="62"/>
      <c r="L68" s="61"/>
      <c r="M68" s="63"/>
      <c r="N68" s="61"/>
      <c r="O68" s="64"/>
      <c r="P68" s="61"/>
      <c r="Q68" s="62"/>
      <c r="R68" s="61"/>
      <c r="S68" s="64"/>
    </row>
    <row r="69" spans="1:19" ht="12.75" customHeight="1" x14ac:dyDescent="0.2">
      <c r="A69" s="49" t="s">
        <v>109</v>
      </c>
      <c r="B69" s="22">
        <f t="shared" ref="B69:S69" si="21">B8</f>
        <v>4090651.3951348248</v>
      </c>
      <c r="C69" s="108">
        <f t="shared" si="21"/>
        <v>100.0000000000132</v>
      </c>
      <c r="D69" s="22">
        <f t="shared" si="21"/>
        <v>3295383.8392282603</v>
      </c>
      <c r="E69" s="108">
        <f t="shared" si="21"/>
        <v>80.558901771673632</v>
      </c>
      <c r="F69" s="22">
        <f t="shared" si="21"/>
        <v>1826029.2132268406</v>
      </c>
      <c r="G69" s="108">
        <f t="shared" si="21"/>
        <v>44.639081575091197</v>
      </c>
      <c r="H69" s="22">
        <f t="shared" si="21"/>
        <v>215363.12852464299</v>
      </c>
      <c r="I69" s="108">
        <f t="shared" si="21"/>
        <v>5.2647636701769054</v>
      </c>
      <c r="J69" s="22">
        <f t="shared" si="21"/>
        <v>1478512.3548442472</v>
      </c>
      <c r="K69" s="108">
        <f t="shared" si="21"/>
        <v>36.14368989258535</v>
      </c>
      <c r="L69" s="22">
        <f t="shared" si="21"/>
        <v>132153.72985795056</v>
      </c>
      <c r="M69" s="108">
        <f t="shared" si="21"/>
        <v>3.2306280123289475</v>
      </c>
      <c r="N69" s="22">
        <f t="shared" si="21"/>
        <v>1469354.6260019592</v>
      </c>
      <c r="O69" s="108">
        <f t="shared" si="21"/>
        <v>35.919820196595623</v>
      </c>
      <c r="P69" s="22">
        <f t="shared" si="21"/>
        <v>530626.36457553878</v>
      </c>
      <c r="Q69" s="108">
        <f t="shared" si="21"/>
        <v>12.971683805826965</v>
      </c>
      <c r="R69" s="22">
        <f t="shared" si="21"/>
        <v>264641.19133102568</v>
      </c>
      <c r="S69" s="108">
        <f t="shared" si="21"/>
        <v>6.4694144224994101</v>
      </c>
    </row>
    <row r="70" spans="1:19" x14ac:dyDescent="0.2">
      <c r="A70" s="25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  <c r="P70" s="22"/>
      <c r="Q70" s="67"/>
      <c r="R70" s="22"/>
      <c r="S70" s="67"/>
    </row>
    <row r="71" spans="1:19" x14ac:dyDescent="0.2">
      <c r="A71" s="65" t="s">
        <v>21</v>
      </c>
      <c r="B71" s="22"/>
      <c r="C71" s="67"/>
      <c r="D71" s="22"/>
      <c r="E71" s="108"/>
      <c r="F71" s="22"/>
      <c r="G71" s="108"/>
      <c r="H71" s="22"/>
      <c r="I71" s="108"/>
      <c r="J71" s="22"/>
      <c r="K71" s="108"/>
      <c r="L71" s="22"/>
      <c r="M71" s="108"/>
      <c r="N71" s="22"/>
      <c r="O71" s="108"/>
      <c r="P71" s="22"/>
      <c r="Q71" s="108"/>
      <c r="R71" s="22"/>
      <c r="S71" s="108"/>
    </row>
    <row r="72" spans="1:19" ht="12.75" customHeight="1" x14ac:dyDescent="0.2">
      <c r="A72" s="53" t="s">
        <v>132</v>
      </c>
      <c r="B72" s="104">
        <f>'C03'!B72</f>
        <v>1294551.0187708274</v>
      </c>
      <c r="C72" s="109">
        <f>IF(ISNUMBER(B72/B$69*100),B72/B$69*100,0)</f>
        <v>31.646573949334538</v>
      </c>
      <c r="D72" s="104">
        <v>907167.71299677878</v>
      </c>
      <c r="E72" s="109">
        <f>IF(ISNUMBER(D72/D$69*100),D72/D$69*100,0)</f>
        <v>27.528438484095581</v>
      </c>
      <c r="F72" s="104">
        <f t="shared" ref="F72:F108" si="22">H72+J72+L72</f>
        <v>430813.14098095603</v>
      </c>
      <c r="G72" s="109">
        <f>IF(ISNUMBER(F72/F$69*100),F72/F$69*100,0)</f>
        <v>23.592894235226989</v>
      </c>
      <c r="H72" s="104">
        <v>0</v>
      </c>
      <c r="I72" s="109">
        <f>IF(ISNUMBER(H72/H$69*100),H72/H$69*100,0)</f>
        <v>0</v>
      </c>
      <c r="J72" s="104">
        <v>430813.14098095603</v>
      </c>
      <c r="K72" s="109">
        <f>IF(ISNUMBER(J72/J$69*100),J72/J$69*100,0)</f>
        <v>29.138284815099819</v>
      </c>
      <c r="L72" s="104">
        <v>0</v>
      </c>
      <c r="M72" s="109">
        <f>IF(ISNUMBER(L72/L$69*100),L72/L$69*100,0)</f>
        <v>0</v>
      </c>
      <c r="N72" s="104">
        <v>476354.57201586483</v>
      </c>
      <c r="O72" s="109">
        <f>IF(ISNUMBER(N72/N$69*100),N72/N$69*100,0)</f>
        <v>32.419305971901551</v>
      </c>
      <c r="P72" s="104">
        <f>'C03'!N72</f>
        <v>257581.20234154564</v>
      </c>
      <c r="Q72" s="109">
        <f>IF(ISNUMBER(P72/P$69*100),P72/P$69*100,0)</f>
        <v>48.542857938766623</v>
      </c>
      <c r="R72" s="104">
        <f t="shared" ref="R72:R97" si="23">B72-(D72+P72)</f>
        <v>129802.10343250306</v>
      </c>
      <c r="S72" s="109">
        <f t="shared" ref="S72:S97" si="24">IF(ISNUMBER(R72/R$8*100),R72/R$8*100,0)</f>
        <v>49.048337025561707</v>
      </c>
    </row>
    <row r="73" spans="1:19" x14ac:dyDescent="0.2">
      <c r="A73" s="53" t="s">
        <v>133</v>
      </c>
      <c r="B73" s="104">
        <f>'C03'!B73</f>
        <v>6276.0281669423684</v>
      </c>
      <c r="C73" s="109">
        <f t="shared" ref="C73:C94" si="25">IF(ISNUMBER(B73/B$69*100),B73/B$69*100,0)</f>
        <v>0.15342368636952783</v>
      </c>
      <c r="D73" s="104">
        <v>5968.1731920362554</v>
      </c>
      <c r="E73" s="109">
        <f t="shared" ref="E73:E94" si="26">IF(ISNUMBER(D73/D$69*100),D73/D$69*100,0)</f>
        <v>0.18110707229279641</v>
      </c>
      <c r="F73" s="104">
        <f t="shared" si="22"/>
        <v>4384.0485774304452</v>
      </c>
      <c r="G73" s="109">
        <f t="shared" ref="G73:G94" si="27">IF(ISNUMBER(F73/F$69*100),F73/F$69*100,0)</f>
        <v>0.24008644252099554</v>
      </c>
      <c r="H73" s="104">
        <v>0</v>
      </c>
      <c r="I73" s="109">
        <f t="shared" ref="I73:I94" si="28">IF(ISNUMBER(H73/H$69*100),H73/H$69*100,0)</f>
        <v>0</v>
      </c>
      <c r="J73" s="104">
        <v>4384.0485774304452</v>
      </c>
      <c r="K73" s="109">
        <f t="shared" ref="K73:K94" si="29">IF(ISNUMBER(J73/J$69*100),J73/J$69*100,0)</f>
        <v>0.29651754772737626</v>
      </c>
      <c r="L73" s="104">
        <v>0</v>
      </c>
      <c r="M73" s="109">
        <f t="shared" ref="M73:M94" si="30">IF(ISNUMBER(L73/L$69*100),L73/L$69*100,0)</f>
        <v>0</v>
      </c>
      <c r="N73" s="104">
        <v>1584.1246146058099</v>
      </c>
      <c r="O73" s="109">
        <f t="shared" ref="O73:O94" si="31">IF(ISNUMBER(N73/N$69*100),N73/N$69*100,0)</f>
        <v>0.10781091144185757</v>
      </c>
      <c r="P73" s="104">
        <f>'C03'!N73</f>
        <v>0</v>
      </c>
      <c r="Q73" s="109">
        <f t="shared" ref="Q73:Q94" si="32">IF(ISNUMBER(P73/P$69*100),P73/P$69*100,0)</f>
        <v>0</v>
      </c>
      <c r="R73" s="104">
        <f t="shared" si="23"/>
        <v>307.85497490611306</v>
      </c>
      <c r="S73" s="109">
        <f t="shared" si="24"/>
        <v>0.11632919779333731</v>
      </c>
    </row>
    <row r="74" spans="1:19" x14ac:dyDescent="0.2">
      <c r="A74" s="53" t="s">
        <v>72</v>
      </c>
      <c r="B74" s="104">
        <f>'C03'!B74</f>
        <v>549797.23105480522</v>
      </c>
      <c r="C74" s="109">
        <f t="shared" si="25"/>
        <v>13.440334507817045</v>
      </c>
      <c r="D74" s="104">
        <v>470879.25792776374</v>
      </c>
      <c r="E74" s="109">
        <f t="shared" si="26"/>
        <v>14.289056477197452</v>
      </c>
      <c r="F74" s="104">
        <f t="shared" si="22"/>
        <v>271556.49710853631</v>
      </c>
      <c r="G74" s="109">
        <f t="shared" si="27"/>
        <v>14.871421286226811</v>
      </c>
      <c r="H74" s="104">
        <v>0</v>
      </c>
      <c r="I74" s="109">
        <f t="shared" si="28"/>
        <v>0</v>
      </c>
      <c r="J74" s="104">
        <v>271556.49710853631</v>
      </c>
      <c r="K74" s="109">
        <f t="shared" si="29"/>
        <v>18.366873717273958</v>
      </c>
      <c r="L74" s="104">
        <v>0</v>
      </c>
      <c r="M74" s="109">
        <f t="shared" si="30"/>
        <v>0</v>
      </c>
      <c r="N74" s="104">
        <v>199322.76081921914</v>
      </c>
      <c r="O74" s="109">
        <f t="shared" si="31"/>
        <v>13.565327068902791</v>
      </c>
      <c r="P74" s="104">
        <f>'C03'!N74</f>
        <v>60312.322389781104</v>
      </c>
      <c r="Q74" s="109">
        <f t="shared" si="32"/>
        <v>11.36625060800106</v>
      </c>
      <c r="R74" s="104">
        <f t="shared" si="23"/>
        <v>18605.650737260352</v>
      </c>
      <c r="S74" s="109">
        <f t="shared" si="24"/>
        <v>7.030519566391888</v>
      </c>
    </row>
    <row r="75" spans="1:19" x14ac:dyDescent="0.2">
      <c r="A75" s="53" t="s">
        <v>134</v>
      </c>
      <c r="B75" s="104">
        <f>'C03'!B75</f>
        <v>4566.9373497239631</v>
      </c>
      <c r="C75" s="109">
        <f t="shared" si="25"/>
        <v>0.1116432789935511</v>
      </c>
      <c r="D75" s="104">
        <v>4566.9373497239631</v>
      </c>
      <c r="E75" s="109">
        <f t="shared" si="26"/>
        <v>0.13858589992944451</v>
      </c>
      <c r="F75" s="104">
        <f t="shared" si="22"/>
        <v>3440.2554076235924</v>
      </c>
      <c r="G75" s="109">
        <f t="shared" si="27"/>
        <v>0.18840089647548386</v>
      </c>
      <c r="H75" s="104">
        <v>1223.104841949701</v>
      </c>
      <c r="I75" s="109">
        <f t="shared" si="28"/>
        <v>0.56792676180395796</v>
      </c>
      <c r="J75" s="104">
        <v>2217.1505656738914</v>
      </c>
      <c r="K75" s="109">
        <f t="shared" si="29"/>
        <v>0.14995820348809025</v>
      </c>
      <c r="L75" s="104">
        <v>0</v>
      </c>
      <c r="M75" s="109">
        <f t="shared" si="30"/>
        <v>0</v>
      </c>
      <c r="N75" s="104">
        <v>1126.6819421003693</v>
      </c>
      <c r="O75" s="109">
        <f t="shared" si="31"/>
        <v>7.6678694316702489E-2</v>
      </c>
      <c r="P75" s="104">
        <f>'C03'!N75</f>
        <v>0</v>
      </c>
      <c r="Q75" s="109">
        <f t="shared" si="32"/>
        <v>0</v>
      </c>
      <c r="R75" s="104">
        <f t="shared" si="23"/>
        <v>0</v>
      </c>
      <c r="S75" s="109">
        <f t="shared" si="24"/>
        <v>0</v>
      </c>
    </row>
    <row r="76" spans="1:19" x14ac:dyDescent="0.2">
      <c r="A76" s="53" t="s">
        <v>135</v>
      </c>
      <c r="B76" s="104">
        <f>'C03'!B76</f>
        <v>18695.772651437052</v>
      </c>
      <c r="C76" s="109">
        <f t="shared" si="25"/>
        <v>0.45703656570864681</v>
      </c>
      <c r="D76" s="104">
        <v>16273.143934121928</v>
      </c>
      <c r="E76" s="109">
        <f t="shared" si="26"/>
        <v>0.49381634213308839</v>
      </c>
      <c r="F76" s="104">
        <f t="shared" si="22"/>
        <v>7762.3160006509879</v>
      </c>
      <c r="G76" s="109">
        <f t="shared" si="27"/>
        <v>0.42509265155369147</v>
      </c>
      <c r="H76" s="104">
        <v>2288.0656688841459</v>
      </c>
      <c r="I76" s="109">
        <f t="shared" si="28"/>
        <v>1.0624221910958789</v>
      </c>
      <c r="J76" s="104">
        <v>5474.2503317668416</v>
      </c>
      <c r="K76" s="109">
        <f t="shared" si="29"/>
        <v>0.37025394571988696</v>
      </c>
      <c r="L76" s="104">
        <v>0</v>
      </c>
      <c r="M76" s="109">
        <f t="shared" si="30"/>
        <v>0</v>
      </c>
      <c r="N76" s="104">
        <v>8510.8279334709423</v>
      </c>
      <c r="O76" s="109">
        <f t="shared" si="31"/>
        <v>0.57922218250528679</v>
      </c>
      <c r="P76" s="104">
        <f>'C03'!N76</f>
        <v>867.80233506657328</v>
      </c>
      <c r="Q76" s="109">
        <f t="shared" si="32"/>
        <v>0.16354301124120546</v>
      </c>
      <c r="R76" s="104">
        <f t="shared" si="23"/>
        <v>1554.8263822485496</v>
      </c>
      <c r="S76" s="109">
        <f t="shared" si="24"/>
        <v>0.58752243912917523</v>
      </c>
    </row>
    <row r="77" spans="1:19" x14ac:dyDescent="0.2">
      <c r="A77" s="53" t="s">
        <v>136</v>
      </c>
      <c r="B77" s="104">
        <f>'C03'!B77</f>
        <v>229957.19498239041</v>
      </c>
      <c r="C77" s="109">
        <f t="shared" si="25"/>
        <v>5.6215299904530536</v>
      </c>
      <c r="D77" s="104">
        <v>221019.46571241738</v>
      </c>
      <c r="E77" s="109">
        <f t="shared" si="26"/>
        <v>6.7069414822455862</v>
      </c>
      <c r="F77" s="104">
        <f t="shared" si="22"/>
        <v>173215.62401644807</v>
      </c>
      <c r="G77" s="109">
        <f t="shared" si="27"/>
        <v>9.4859174629716154</v>
      </c>
      <c r="H77" s="104">
        <v>3026.9751549779407</v>
      </c>
      <c r="I77" s="109">
        <f t="shared" si="28"/>
        <v>1.4055215373747592</v>
      </c>
      <c r="J77" s="104">
        <v>170188.64886147014</v>
      </c>
      <c r="K77" s="109">
        <f t="shared" si="29"/>
        <v>11.510803295208076</v>
      </c>
      <c r="L77" s="104">
        <v>0</v>
      </c>
      <c r="M77" s="109">
        <f t="shared" si="30"/>
        <v>0</v>
      </c>
      <c r="N77" s="104">
        <v>47803.841695970274</v>
      </c>
      <c r="O77" s="109">
        <f t="shared" si="31"/>
        <v>3.2533903558763178</v>
      </c>
      <c r="P77" s="104">
        <f>'C03'!N77</f>
        <v>2696.9500814350745</v>
      </c>
      <c r="Q77" s="109">
        <f t="shared" si="32"/>
        <v>0.50825783667806101</v>
      </c>
      <c r="R77" s="104">
        <f t="shared" si="23"/>
        <v>6240.7791885379702</v>
      </c>
      <c r="S77" s="109">
        <f t="shared" si="24"/>
        <v>2.3582040109287861</v>
      </c>
    </row>
    <row r="78" spans="1:19" x14ac:dyDescent="0.2">
      <c r="A78" s="53" t="s">
        <v>137</v>
      </c>
      <c r="B78" s="104">
        <f>'C03'!B78</f>
        <v>749556.49371112825</v>
      </c>
      <c r="C78" s="109">
        <f t="shared" si="25"/>
        <v>18.323646317127039</v>
      </c>
      <c r="D78" s="104">
        <v>582714.29719126679</v>
      </c>
      <c r="E78" s="109">
        <f t="shared" si="26"/>
        <v>17.682744275632896</v>
      </c>
      <c r="F78" s="104">
        <f t="shared" si="22"/>
        <v>229826.94398086032</v>
      </c>
      <c r="G78" s="109">
        <f t="shared" si="27"/>
        <v>12.586159209070102</v>
      </c>
      <c r="H78" s="104">
        <v>350.60496851281232</v>
      </c>
      <c r="I78" s="109">
        <f t="shared" si="28"/>
        <v>0.16279711894726412</v>
      </c>
      <c r="J78" s="104">
        <v>229476.33901234751</v>
      </c>
      <c r="K78" s="109">
        <f t="shared" si="29"/>
        <v>15.52075897509301</v>
      </c>
      <c r="L78" s="104">
        <v>0</v>
      </c>
      <c r="M78" s="109">
        <f t="shared" si="30"/>
        <v>0</v>
      </c>
      <c r="N78" s="104">
        <v>352887.35321041022</v>
      </c>
      <c r="O78" s="109">
        <f t="shared" si="31"/>
        <v>24.016486351603163</v>
      </c>
      <c r="P78" s="104">
        <f>'C03'!N78</f>
        <v>130415.6934308121</v>
      </c>
      <c r="Q78" s="109">
        <f t="shared" si="32"/>
        <v>24.577688207244442</v>
      </c>
      <c r="R78" s="104">
        <f t="shared" si="23"/>
        <v>36426.503089049365</v>
      </c>
      <c r="S78" s="109">
        <f t="shared" si="24"/>
        <v>13.764487268909464</v>
      </c>
    </row>
    <row r="79" spans="1:19" x14ac:dyDescent="0.2">
      <c r="A79" s="53" t="s">
        <v>138</v>
      </c>
      <c r="B79" s="104">
        <f>'C03'!B79</f>
        <v>126517.73797277703</v>
      </c>
      <c r="C79" s="109">
        <f t="shared" si="25"/>
        <v>3.0928506428890428</v>
      </c>
      <c r="D79" s="104">
        <v>118561.37897842457</v>
      </c>
      <c r="E79" s="109">
        <f t="shared" si="26"/>
        <v>3.5978017967761304</v>
      </c>
      <c r="F79" s="104">
        <f t="shared" si="22"/>
        <v>47366.063917395688</v>
      </c>
      <c r="G79" s="109">
        <f t="shared" si="27"/>
        <v>2.593937904952432</v>
      </c>
      <c r="H79" s="104">
        <v>2358.696957316728</v>
      </c>
      <c r="I79" s="109">
        <f t="shared" si="28"/>
        <v>1.0952185610764069</v>
      </c>
      <c r="J79" s="104">
        <v>45007.366960078958</v>
      </c>
      <c r="K79" s="109">
        <f t="shared" si="29"/>
        <v>3.0440981309770812</v>
      </c>
      <c r="L79" s="104">
        <v>0</v>
      </c>
      <c r="M79" s="109">
        <f t="shared" si="30"/>
        <v>0</v>
      </c>
      <c r="N79" s="104">
        <v>71195.31506102912</v>
      </c>
      <c r="O79" s="109">
        <f t="shared" si="31"/>
        <v>4.845345963536932</v>
      </c>
      <c r="P79" s="104">
        <f>'C03'!N79</f>
        <v>491.86754537797674</v>
      </c>
      <c r="Q79" s="109">
        <f t="shared" si="32"/>
        <v>9.2695647675070533E-2</v>
      </c>
      <c r="R79" s="104">
        <f t="shared" si="23"/>
        <v>7464.4914489744842</v>
      </c>
      <c r="S79" s="109">
        <f t="shared" si="24"/>
        <v>2.8206083155201438</v>
      </c>
    </row>
    <row r="80" spans="1:19" x14ac:dyDescent="0.2">
      <c r="A80" s="53" t="s">
        <v>139</v>
      </c>
      <c r="B80" s="104">
        <f>'C03'!B80</f>
        <v>210605.46162359574</v>
      </c>
      <c r="C80" s="109">
        <f t="shared" si="25"/>
        <v>5.1484578195560058</v>
      </c>
      <c r="D80" s="104">
        <v>163136.80584696805</v>
      </c>
      <c r="E80" s="109">
        <f t="shared" si="26"/>
        <v>4.950464461984275</v>
      </c>
      <c r="F80" s="104">
        <f t="shared" si="22"/>
        <v>77278.323687111319</v>
      </c>
      <c r="G80" s="109">
        <f t="shared" si="27"/>
        <v>4.2320420247028832</v>
      </c>
      <c r="H80" s="104">
        <v>0</v>
      </c>
      <c r="I80" s="109">
        <f t="shared" si="28"/>
        <v>0</v>
      </c>
      <c r="J80" s="104">
        <v>77278.323687111319</v>
      </c>
      <c r="K80" s="109">
        <f t="shared" si="29"/>
        <v>5.2267621189578861</v>
      </c>
      <c r="L80" s="104">
        <v>0</v>
      </c>
      <c r="M80" s="109">
        <f t="shared" si="30"/>
        <v>0</v>
      </c>
      <c r="N80" s="104">
        <v>85858.482159856678</v>
      </c>
      <c r="O80" s="109">
        <f t="shared" si="31"/>
        <v>5.8432784462300527</v>
      </c>
      <c r="P80" s="104">
        <f>'C03'!N80</f>
        <v>41842.804814397321</v>
      </c>
      <c r="Q80" s="109">
        <f t="shared" si="32"/>
        <v>7.8855495331198666</v>
      </c>
      <c r="R80" s="104">
        <f t="shared" si="23"/>
        <v>5625.8509622303536</v>
      </c>
      <c r="S80" s="109">
        <f t="shared" si="24"/>
        <v>2.1258410053003707</v>
      </c>
    </row>
    <row r="81" spans="1:19" x14ac:dyDescent="0.2">
      <c r="A81" s="53" t="s">
        <v>140</v>
      </c>
      <c r="B81" s="104">
        <f>'C03'!B81</f>
        <v>32714.935492534703</v>
      </c>
      <c r="C81" s="109">
        <f t="shared" si="25"/>
        <v>0.79974880116755687</v>
      </c>
      <c r="D81" s="104">
        <v>29213.097377989605</v>
      </c>
      <c r="E81" s="109">
        <f t="shared" si="26"/>
        <v>0.886485423343915</v>
      </c>
      <c r="F81" s="104">
        <f t="shared" si="22"/>
        <v>23752.844675848941</v>
      </c>
      <c r="G81" s="109">
        <f t="shared" si="27"/>
        <v>1.3007921507386211</v>
      </c>
      <c r="H81" s="104">
        <v>2726.8948675372453</v>
      </c>
      <c r="I81" s="109">
        <f t="shared" si="28"/>
        <v>1.2661846464703541</v>
      </c>
      <c r="J81" s="104">
        <v>21025.949808311696</v>
      </c>
      <c r="K81" s="109">
        <f t="shared" si="29"/>
        <v>1.4221017321513461</v>
      </c>
      <c r="L81" s="104">
        <v>0</v>
      </c>
      <c r="M81" s="109">
        <f t="shared" si="30"/>
        <v>0</v>
      </c>
      <c r="N81" s="104">
        <v>5460.2527021406531</v>
      </c>
      <c r="O81" s="109">
        <f t="shared" si="31"/>
        <v>0.3716089094841406</v>
      </c>
      <c r="P81" s="104">
        <f>'C03'!N81</f>
        <v>0</v>
      </c>
      <c r="Q81" s="109">
        <f t="shared" si="32"/>
        <v>0</v>
      </c>
      <c r="R81" s="104">
        <f t="shared" si="23"/>
        <v>3501.8381145450985</v>
      </c>
      <c r="S81" s="109">
        <f t="shared" si="24"/>
        <v>1.3232400054324249</v>
      </c>
    </row>
    <row r="82" spans="1:19" x14ac:dyDescent="0.2">
      <c r="A82" s="53" t="s">
        <v>141</v>
      </c>
      <c r="B82" s="104">
        <f>'C03'!B82</f>
        <v>44301.592589551481</v>
      </c>
      <c r="C82" s="109">
        <f t="shared" si="25"/>
        <v>1.0829960392675146</v>
      </c>
      <c r="D82" s="104">
        <v>35064.197493967215</v>
      </c>
      <c r="E82" s="109">
        <f t="shared" si="26"/>
        <v>1.0640398571044407</v>
      </c>
      <c r="F82" s="104">
        <f t="shared" si="22"/>
        <v>32207.359745950136</v>
      </c>
      <c r="G82" s="109">
        <f t="shared" si="27"/>
        <v>1.7637921404902046</v>
      </c>
      <c r="H82" s="104">
        <v>1017.5722936822544</v>
      </c>
      <c r="I82" s="109">
        <f t="shared" si="28"/>
        <v>0.47249141515225457</v>
      </c>
      <c r="J82" s="104">
        <v>31189.787452267883</v>
      </c>
      <c r="K82" s="109">
        <f t="shared" si="29"/>
        <v>2.1095385067345989</v>
      </c>
      <c r="L82" s="104">
        <v>0</v>
      </c>
      <c r="M82" s="109">
        <f t="shared" si="30"/>
        <v>0</v>
      </c>
      <c r="N82" s="104">
        <v>2856.837748017073</v>
      </c>
      <c r="O82" s="109">
        <f t="shared" si="31"/>
        <v>0.19442806368605423</v>
      </c>
      <c r="P82" s="104">
        <f>'C03'!N82</f>
        <v>223.97894406418413</v>
      </c>
      <c r="Q82" s="109">
        <f t="shared" si="32"/>
        <v>4.2210293158605201E-2</v>
      </c>
      <c r="R82" s="104">
        <f t="shared" si="23"/>
        <v>9013.4161515200831</v>
      </c>
      <c r="S82" s="109">
        <f t="shared" si="24"/>
        <v>3.4059006862033345</v>
      </c>
    </row>
    <row r="83" spans="1:19" x14ac:dyDescent="0.2">
      <c r="A83" s="53" t="s">
        <v>142</v>
      </c>
      <c r="B83" s="104">
        <f>'C03'!B83</f>
        <v>5724.7299409327325</v>
      </c>
      <c r="C83" s="109">
        <f t="shared" si="25"/>
        <v>0.13994665856253072</v>
      </c>
      <c r="D83" s="104">
        <v>5724.7299409327325</v>
      </c>
      <c r="E83" s="109">
        <f t="shared" si="26"/>
        <v>0.17371967030928318</v>
      </c>
      <c r="F83" s="104">
        <f t="shared" si="22"/>
        <v>4462.4742520211012</v>
      </c>
      <c r="G83" s="109">
        <f t="shared" si="27"/>
        <v>0.24438131765347312</v>
      </c>
      <c r="H83" s="104">
        <v>186.64912005348677</v>
      </c>
      <c r="I83" s="109">
        <f t="shared" si="28"/>
        <v>8.6667165977824007E-2</v>
      </c>
      <c r="J83" s="104">
        <v>4275.8251319676147</v>
      </c>
      <c r="K83" s="109">
        <f t="shared" si="29"/>
        <v>0.28919779519989525</v>
      </c>
      <c r="L83" s="104">
        <v>0</v>
      </c>
      <c r="M83" s="109">
        <f t="shared" si="30"/>
        <v>0</v>
      </c>
      <c r="N83" s="104">
        <v>1262.2556889116313</v>
      </c>
      <c r="O83" s="109">
        <f t="shared" si="31"/>
        <v>8.5905449002884091E-2</v>
      </c>
      <c r="P83" s="104">
        <f>'C03'!N83</f>
        <v>0</v>
      </c>
      <c r="Q83" s="109">
        <f t="shared" si="32"/>
        <v>0</v>
      </c>
      <c r="R83" s="104">
        <f t="shared" si="23"/>
        <v>0</v>
      </c>
      <c r="S83" s="109">
        <f t="shared" si="24"/>
        <v>0</v>
      </c>
    </row>
    <row r="84" spans="1:19" x14ac:dyDescent="0.2">
      <c r="A84" s="53" t="s">
        <v>143</v>
      </c>
      <c r="B84" s="104">
        <f>'C03'!B84</f>
        <v>35885.154326700227</v>
      </c>
      <c r="C84" s="109">
        <f t="shared" si="25"/>
        <v>0.8772479211838945</v>
      </c>
      <c r="D84" s="104">
        <v>28148.280645590035</v>
      </c>
      <c r="E84" s="109">
        <f t="shared" si="26"/>
        <v>0.85417304990431786</v>
      </c>
      <c r="F84" s="104">
        <f t="shared" si="22"/>
        <v>10682.797737242963</v>
      </c>
      <c r="G84" s="109">
        <f t="shared" si="27"/>
        <v>0.58502885166689167</v>
      </c>
      <c r="H84" s="104">
        <v>0</v>
      </c>
      <c r="I84" s="109">
        <f t="shared" si="28"/>
        <v>0</v>
      </c>
      <c r="J84" s="104">
        <v>10682.797737242963</v>
      </c>
      <c r="K84" s="109">
        <f t="shared" si="29"/>
        <v>0.72253692721886886</v>
      </c>
      <c r="L84" s="104">
        <v>0</v>
      </c>
      <c r="M84" s="109">
        <f t="shared" si="30"/>
        <v>0</v>
      </c>
      <c r="N84" s="104">
        <v>17465.482908347058</v>
      </c>
      <c r="O84" s="109">
        <f t="shared" si="31"/>
        <v>1.1886499419047509</v>
      </c>
      <c r="P84" s="104">
        <f>'C03'!N84</f>
        <v>761.23303263048319</v>
      </c>
      <c r="Q84" s="109">
        <f t="shared" si="32"/>
        <v>0.14345933098130403</v>
      </c>
      <c r="R84" s="104">
        <f t="shared" si="23"/>
        <v>6975.640648479708</v>
      </c>
      <c r="S84" s="109">
        <f t="shared" si="24"/>
        <v>2.6358862025202447</v>
      </c>
    </row>
    <row r="85" spans="1:19" x14ac:dyDescent="0.2">
      <c r="A85" s="53" t="s">
        <v>144</v>
      </c>
      <c r="B85" s="104">
        <f>'C03'!B85</f>
        <v>69454.047801710753</v>
      </c>
      <c r="C85" s="109">
        <f t="shared" si="25"/>
        <v>1.6978725658293745</v>
      </c>
      <c r="D85" s="104">
        <v>67142.248892784846</v>
      </c>
      <c r="E85" s="109">
        <f t="shared" si="26"/>
        <v>2.0374636815755203</v>
      </c>
      <c r="F85" s="104">
        <f t="shared" si="22"/>
        <v>54485.371954207578</v>
      </c>
      <c r="G85" s="109">
        <f t="shared" si="27"/>
        <v>2.9838171021330244</v>
      </c>
      <c r="H85" s="104">
        <v>0</v>
      </c>
      <c r="I85" s="109">
        <f t="shared" si="28"/>
        <v>0</v>
      </c>
      <c r="J85" s="104">
        <v>54485.371954207578</v>
      </c>
      <c r="K85" s="109">
        <f t="shared" si="29"/>
        <v>3.6851482353657636</v>
      </c>
      <c r="L85" s="104">
        <v>0</v>
      </c>
      <c r="M85" s="109">
        <f t="shared" si="30"/>
        <v>0</v>
      </c>
      <c r="N85" s="104">
        <v>12656.87693857729</v>
      </c>
      <c r="O85" s="109">
        <f t="shared" si="31"/>
        <v>0.86139021272325678</v>
      </c>
      <c r="P85" s="104">
        <f>'C03'!N85</f>
        <v>307.85497490611289</v>
      </c>
      <c r="Q85" s="109">
        <f t="shared" si="32"/>
        <v>5.8017278344692454E-2</v>
      </c>
      <c r="R85" s="104">
        <f t="shared" si="23"/>
        <v>2003.9439340198005</v>
      </c>
      <c r="S85" s="109">
        <f t="shared" si="24"/>
        <v>0.75723054447452698</v>
      </c>
    </row>
    <row r="86" spans="1:19" x14ac:dyDescent="0.2">
      <c r="A86" s="53" t="s">
        <v>145</v>
      </c>
      <c r="B86" s="104">
        <f>'C03'!B86</f>
        <v>102252.99430231308</v>
      </c>
      <c r="C86" s="109">
        <f t="shared" si="25"/>
        <v>2.4996750987856515</v>
      </c>
      <c r="D86" s="104">
        <v>92797.064067456813</v>
      </c>
      <c r="E86" s="109">
        <f t="shared" si="26"/>
        <v>2.815971328219804</v>
      </c>
      <c r="F86" s="104">
        <f t="shared" si="22"/>
        <v>92797.064067456828</v>
      </c>
      <c r="G86" s="109">
        <f t="shared" si="27"/>
        <v>5.0819046812220412</v>
      </c>
      <c r="H86" s="104">
        <v>91582.078371524185</v>
      </c>
      <c r="I86" s="109">
        <f t="shared" si="28"/>
        <v>42.524492933824035</v>
      </c>
      <c r="J86" s="104">
        <v>1214.9856959326391</v>
      </c>
      <c r="K86" s="109">
        <f t="shared" si="29"/>
        <v>8.2176228825671938E-2</v>
      </c>
      <c r="L86" s="104">
        <v>0</v>
      </c>
      <c r="M86" s="109">
        <f t="shared" si="30"/>
        <v>0</v>
      </c>
      <c r="N86" s="104">
        <v>0</v>
      </c>
      <c r="O86" s="109">
        <f t="shared" si="31"/>
        <v>0</v>
      </c>
      <c r="P86" s="104">
        <f>'C03'!N86</f>
        <v>839.92104024069044</v>
      </c>
      <c r="Q86" s="109">
        <f t="shared" si="32"/>
        <v>0.15828859934476947</v>
      </c>
      <c r="R86" s="104">
        <f t="shared" si="23"/>
        <v>8616.0091946155735</v>
      </c>
      <c r="S86" s="109">
        <f t="shared" si="24"/>
        <v>3.255732469794645</v>
      </c>
    </row>
    <row r="87" spans="1:19" x14ac:dyDescent="0.2">
      <c r="A87" s="53" t="s">
        <v>146</v>
      </c>
      <c r="B87" s="104">
        <f>'C03'!B87</f>
        <v>132397.95968401086</v>
      </c>
      <c r="C87" s="109">
        <f t="shared" si="25"/>
        <v>3.2365984508354111</v>
      </c>
      <c r="D87" s="104">
        <v>113295.08380507951</v>
      </c>
      <c r="E87" s="109">
        <f t="shared" si="26"/>
        <v>3.4379935489278806</v>
      </c>
      <c r="F87" s="104">
        <f t="shared" si="22"/>
        <v>112235.27319337951</v>
      </c>
      <c r="G87" s="109">
        <f t="shared" si="27"/>
        <v>6.1464116992435525</v>
      </c>
      <c r="H87" s="104">
        <v>76990.974519173134</v>
      </c>
      <c r="I87" s="109">
        <f t="shared" si="28"/>
        <v>35.749375970995615</v>
      </c>
      <c r="J87" s="104">
        <v>35244.298674206388</v>
      </c>
      <c r="K87" s="109">
        <f t="shared" si="29"/>
        <v>2.3837676133534353</v>
      </c>
      <c r="L87" s="104">
        <v>0</v>
      </c>
      <c r="M87" s="109">
        <f t="shared" si="30"/>
        <v>0</v>
      </c>
      <c r="N87" s="104">
        <v>1059.8106117000611</v>
      </c>
      <c r="O87" s="109">
        <f t="shared" si="31"/>
        <v>7.2127626166309008E-2</v>
      </c>
      <c r="P87" s="104">
        <f>'C03'!N87</f>
        <v>5642.5829351633229</v>
      </c>
      <c r="Q87" s="109">
        <f t="shared" si="32"/>
        <v>1.0633815641024482</v>
      </c>
      <c r="R87" s="104">
        <f t="shared" si="23"/>
        <v>13460.292943768014</v>
      </c>
      <c r="S87" s="109">
        <f t="shared" si="24"/>
        <v>5.0862425747363131</v>
      </c>
    </row>
    <row r="88" spans="1:19" x14ac:dyDescent="0.2">
      <c r="A88" s="53" t="s">
        <v>147</v>
      </c>
      <c r="B88" s="104">
        <f>'C03'!B88</f>
        <v>71343.786350321738</v>
      </c>
      <c r="C88" s="109">
        <f t="shared" si="25"/>
        <v>1.7440690848204214</v>
      </c>
      <c r="D88" s="104">
        <v>61954.794730085174</v>
      </c>
      <c r="E88" s="109">
        <f t="shared" si="26"/>
        <v>1.8800479019340657</v>
      </c>
      <c r="F88" s="104">
        <f t="shared" si="22"/>
        <v>56257.233568427007</v>
      </c>
      <c r="G88" s="109">
        <f t="shared" si="27"/>
        <v>3.0808506874330268</v>
      </c>
      <c r="H88" s="104">
        <v>31183.818460341296</v>
      </c>
      <c r="I88" s="109">
        <f t="shared" si="28"/>
        <v>14.479645923593221</v>
      </c>
      <c r="J88" s="104">
        <v>25073.415108085708</v>
      </c>
      <c r="K88" s="109">
        <f t="shared" si="29"/>
        <v>1.6958542839317057</v>
      </c>
      <c r="L88" s="104">
        <v>0</v>
      </c>
      <c r="M88" s="109">
        <f t="shared" si="30"/>
        <v>0</v>
      </c>
      <c r="N88" s="104">
        <v>5697.5611616581837</v>
      </c>
      <c r="O88" s="109">
        <f t="shared" si="31"/>
        <v>0.38775943266745377</v>
      </c>
      <c r="P88" s="104">
        <f>'C03'!N88</f>
        <v>5336.2076938700484</v>
      </c>
      <c r="Q88" s="109">
        <f t="shared" si="32"/>
        <v>1.0056431512102897</v>
      </c>
      <c r="R88" s="104">
        <f t="shared" si="23"/>
        <v>4052.7839263665228</v>
      </c>
      <c r="S88" s="109">
        <f t="shared" si="24"/>
        <v>1.5314259681128437</v>
      </c>
    </row>
    <row r="89" spans="1:19" x14ac:dyDescent="0.2">
      <c r="A89" s="53" t="s">
        <v>148</v>
      </c>
      <c r="B89" s="104">
        <f>'C03'!B89</f>
        <v>26342.20813776839</v>
      </c>
      <c r="C89" s="109">
        <f t="shared" si="25"/>
        <v>0.64396120796551448</v>
      </c>
      <c r="D89" s="104">
        <v>23676.868844245186</v>
      </c>
      <c r="E89" s="109">
        <f t="shared" si="26"/>
        <v>0.71848591846557175</v>
      </c>
      <c r="F89" s="104">
        <f t="shared" si="22"/>
        <v>13252.311280631002</v>
      </c>
      <c r="G89" s="109">
        <f t="shared" si="27"/>
        <v>0.72574475723815912</v>
      </c>
      <c r="H89" s="104">
        <v>1377.1141157909888</v>
      </c>
      <c r="I89" s="109">
        <f t="shared" si="28"/>
        <v>0.63943820152733899</v>
      </c>
      <c r="J89" s="104">
        <v>11875.197164840012</v>
      </c>
      <c r="K89" s="109">
        <f t="shared" si="29"/>
        <v>0.80318552130671883</v>
      </c>
      <c r="L89" s="104">
        <v>0</v>
      </c>
      <c r="M89" s="109">
        <f t="shared" si="30"/>
        <v>0</v>
      </c>
      <c r="N89" s="104">
        <v>10424.557563614186</v>
      </c>
      <c r="O89" s="109">
        <f t="shared" si="31"/>
        <v>0.70946505214870337</v>
      </c>
      <c r="P89" s="104">
        <f>'C03'!N89</f>
        <v>537.25408856629906</v>
      </c>
      <c r="Q89" s="109">
        <f t="shared" si="32"/>
        <v>0.10124903782269884</v>
      </c>
      <c r="R89" s="104">
        <f t="shared" si="23"/>
        <v>2128.0852049569039</v>
      </c>
      <c r="S89" s="109">
        <f t="shared" si="24"/>
        <v>0.80413982201848344</v>
      </c>
    </row>
    <row r="90" spans="1:19" x14ac:dyDescent="0.2">
      <c r="A90" s="53" t="s">
        <v>149</v>
      </c>
      <c r="B90" s="104">
        <f>'C03'!B90</f>
        <v>227058.52585421479</v>
      </c>
      <c r="C90" s="109">
        <f t="shared" si="25"/>
        <v>5.5506691703004698</v>
      </c>
      <c r="D90" s="104">
        <v>203718.96468947415</v>
      </c>
      <c r="E90" s="109">
        <f t="shared" si="26"/>
        <v>6.1819494974880591</v>
      </c>
      <c r="F90" s="104">
        <f t="shared" si="22"/>
        <v>36265.231703153993</v>
      </c>
      <c r="G90" s="109">
        <f t="shared" si="27"/>
        <v>1.986015965159091</v>
      </c>
      <c r="H90" s="104">
        <v>863.93006484693524</v>
      </c>
      <c r="I90" s="109">
        <f t="shared" si="28"/>
        <v>0.40115040618388853</v>
      </c>
      <c r="J90" s="104">
        <v>34492.910069118334</v>
      </c>
      <c r="K90" s="109">
        <f t="shared" si="29"/>
        <v>2.3329470299050672</v>
      </c>
      <c r="L90" s="104">
        <v>908.39156918872573</v>
      </c>
      <c r="M90" s="109">
        <f t="shared" si="30"/>
        <v>0.6873749005534221</v>
      </c>
      <c r="N90" s="104">
        <v>167453.73298632074</v>
      </c>
      <c r="O90" s="109">
        <f t="shared" si="31"/>
        <v>11.39641377398144</v>
      </c>
      <c r="P90" s="104">
        <f>'C03'!N90</f>
        <v>17839.751372655726</v>
      </c>
      <c r="Q90" s="109">
        <f t="shared" si="32"/>
        <v>3.3620175256324076</v>
      </c>
      <c r="R90" s="104">
        <f t="shared" si="23"/>
        <v>5499.8097920849104</v>
      </c>
      <c r="S90" s="109">
        <f t="shared" si="24"/>
        <v>2.0782138126054188</v>
      </c>
    </row>
    <row r="91" spans="1:19" x14ac:dyDescent="0.2">
      <c r="A91" s="53" t="s">
        <v>150</v>
      </c>
      <c r="B91" s="104">
        <f>'C03'!B91</f>
        <v>143383.29302649759</v>
      </c>
      <c r="C91" s="109">
        <f t="shared" si="25"/>
        <v>3.5051457378408992</v>
      </c>
      <c r="D91" s="104">
        <v>136520.79396145753</v>
      </c>
      <c r="E91" s="109">
        <f t="shared" si="26"/>
        <v>4.1427888410543723</v>
      </c>
      <c r="F91" s="104">
        <f t="shared" si="22"/>
        <v>136147.49572135063</v>
      </c>
      <c r="G91" s="109">
        <f t="shared" si="27"/>
        <v>7.4559319607356986</v>
      </c>
      <c r="H91" s="104">
        <v>0</v>
      </c>
      <c r="I91" s="109">
        <f t="shared" si="28"/>
        <v>0</v>
      </c>
      <c r="J91" s="104">
        <v>4902.1574325887805</v>
      </c>
      <c r="K91" s="109">
        <f t="shared" si="29"/>
        <v>0.33156012640186527</v>
      </c>
      <c r="L91" s="104">
        <v>131245.33828876185</v>
      </c>
      <c r="M91" s="109">
        <f t="shared" si="30"/>
        <v>99.312625099446592</v>
      </c>
      <c r="N91" s="104">
        <v>373.29824010697354</v>
      </c>
      <c r="O91" s="109">
        <f t="shared" si="31"/>
        <v>2.5405591917772734E-2</v>
      </c>
      <c r="P91" s="104">
        <f>'C03'!N91</f>
        <v>4928.9375550090281</v>
      </c>
      <c r="Q91" s="109">
        <f t="shared" si="32"/>
        <v>0.92889043667323379</v>
      </c>
      <c r="R91" s="104">
        <f t="shared" si="23"/>
        <v>1933.5615100310242</v>
      </c>
      <c r="S91" s="109">
        <f t="shared" si="24"/>
        <v>0.73063512913695816</v>
      </c>
    </row>
    <row r="92" spans="1:19" x14ac:dyDescent="0.2">
      <c r="A92" s="53" t="s">
        <v>151</v>
      </c>
      <c r="B92" s="104">
        <f>'C03'!B92</f>
        <v>8027.190770143643</v>
      </c>
      <c r="C92" s="109">
        <f t="shared" si="25"/>
        <v>0.19623257996735441</v>
      </c>
      <c r="D92" s="104">
        <v>7467.2434099831826</v>
      </c>
      <c r="E92" s="109">
        <f t="shared" si="26"/>
        <v>0.22659707561507986</v>
      </c>
      <c r="F92" s="104">
        <f t="shared" si="22"/>
        <v>7467.2434099831826</v>
      </c>
      <c r="G92" s="109">
        <f t="shared" si="27"/>
        <v>0.40893340346880613</v>
      </c>
      <c r="H92" s="104">
        <v>186.64912005348677</v>
      </c>
      <c r="I92" s="109">
        <f t="shared" si="28"/>
        <v>8.6667165977824007E-2</v>
      </c>
      <c r="J92" s="104">
        <v>7280.5942899296961</v>
      </c>
      <c r="K92" s="109">
        <f t="shared" si="29"/>
        <v>0.49242701733775263</v>
      </c>
      <c r="L92" s="104">
        <v>0</v>
      </c>
      <c r="M92" s="109">
        <f t="shared" si="30"/>
        <v>0</v>
      </c>
      <c r="N92" s="104">
        <v>0</v>
      </c>
      <c r="O92" s="109">
        <f t="shared" si="31"/>
        <v>0</v>
      </c>
      <c r="P92" s="104">
        <f>'C03'!N92</f>
        <v>0</v>
      </c>
      <c r="Q92" s="109">
        <f t="shared" si="32"/>
        <v>0</v>
      </c>
      <c r="R92" s="104">
        <f t="shared" si="23"/>
        <v>559.94736016046045</v>
      </c>
      <c r="S92" s="109">
        <f t="shared" si="24"/>
        <v>0.21158737887483733</v>
      </c>
    </row>
    <row r="93" spans="1:19" x14ac:dyDescent="0.2">
      <c r="A93" s="107" t="s">
        <v>164</v>
      </c>
      <c r="B93" s="104">
        <f>'C03'!B93</f>
        <v>0</v>
      </c>
      <c r="C93" s="109">
        <f t="shared" si="25"/>
        <v>0</v>
      </c>
      <c r="D93" s="104">
        <v>0</v>
      </c>
      <c r="E93" s="109">
        <f t="shared" si="26"/>
        <v>0</v>
      </c>
      <c r="F93" s="104">
        <f t="shared" si="22"/>
        <v>0</v>
      </c>
      <c r="G93" s="109">
        <f t="shared" si="27"/>
        <v>0</v>
      </c>
      <c r="H93" s="104">
        <v>0</v>
      </c>
      <c r="I93" s="109">
        <f t="shared" si="28"/>
        <v>0</v>
      </c>
      <c r="J93" s="104">
        <v>0</v>
      </c>
      <c r="K93" s="109">
        <f t="shared" si="29"/>
        <v>0</v>
      </c>
      <c r="L93" s="104">
        <v>0</v>
      </c>
      <c r="M93" s="109">
        <f t="shared" si="30"/>
        <v>0</v>
      </c>
      <c r="N93" s="104">
        <v>0</v>
      </c>
      <c r="O93" s="109">
        <f t="shared" si="31"/>
        <v>0</v>
      </c>
      <c r="P93" s="104">
        <f>'C03'!N93</f>
        <v>0</v>
      </c>
      <c r="Q93" s="109">
        <f t="shared" si="32"/>
        <v>0</v>
      </c>
      <c r="R93" s="104">
        <f t="shared" si="23"/>
        <v>0</v>
      </c>
      <c r="S93" s="109">
        <f t="shared" si="24"/>
        <v>0</v>
      </c>
    </row>
    <row r="94" spans="1:19" x14ac:dyDescent="0.2">
      <c r="A94" s="53" t="s">
        <v>153</v>
      </c>
      <c r="B94" s="104">
        <f>'C03'!B94</f>
        <v>1241.1005751735468</v>
      </c>
      <c r="C94" s="109">
        <f t="shared" si="25"/>
        <v>3.0339925241482008E-2</v>
      </c>
      <c r="D94" s="104">
        <v>373.29824010697354</v>
      </c>
      <c r="E94" s="109">
        <f t="shared" si="26"/>
        <v>1.1327913782401614E-2</v>
      </c>
      <c r="F94" s="104">
        <f t="shared" si="22"/>
        <v>373.29824010697354</v>
      </c>
      <c r="G94" s="109">
        <f t="shared" si="27"/>
        <v>2.0443169112683856E-2</v>
      </c>
      <c r="H94" s="104">
        <v>0</v>
      </c>
      <c r="I94" s="109">
        <f t="shared" si="28"/>
        <v>0</v>
      </c>
      <c r="J94" s="104">
        <v>373.29824010697354</v>
      </c>
      <c r="K94" s="109">
        <f t="shared" si="29"/>
        <v>2.5248232717426187E-2</v>
      </c>
      <c r="L94" s="104">
        <v>0</v>
      </c>
      <c r="M94" s="109">
        <f t="shared" si="30"/>
        <v>0</v>
      </c>
      <c r="N94" s="104">
        <v>0</v>
      </c>
      <c r="O94" s="109">
        <f t="shared" si="31"/>
        <v>0</v>
      </c>
      <c r="P94" s="104">
        <f>'C03'!N94</f>
        <v>0</v>
      </c>
      <c r="Q94" s="109">
        <f t="shared" si="32"/>
        <v>0</v>
      </c>
      <c r="R94" s="104">
        <f t="shared" si="23"/>
        <v>867.80233506657328</v>
      </c>
      <c r="S94" s="109">
        <f t="shared" si="24"/>
        <v>0.32791657666817453</v>
      </c>
    </row>
    <row r="95" spans="1:19" x14ac:dyDescent="0.2">
      <c r="A95" s="53"/>
      <c r="B95" s="104"/>
      <c r="C95" s="109"/>
      <c r="D95" s="104"/>
      <c r="E95" s="109"/>
      <c r="F95" s="104"/>
      <c r="G95" s="109"/>
      <c r="H95" s="104"/>
      <c r="I95" s="109"/>
      <c r="J95" s="104"/>
      <c r="K95" s="109"/>
      <c r="L95" s="104"/>
      <c r="M95" s="109"/>
      <c r="N95" s="104"/>
      <c r="O95" s="109"/>
      <c r="P95" s="104"/>
      <c r="Q95" s="109"/>
      <c r="R95" s="104"/>
      <c r="S95" s="109"/>
    </row>
    <row r="96" spans="1:19" x14ac:dyDescent="0.2">
      <c r="A96" s="52" t="s">
        <v>18</v>
      </c>
      <c r="B96" s="103"/>
      <c r="C96" s="67"/>
      <c r="D96" s="103"/>
      <c r="E96" s="108"/>
      <c r="F96" s="103"/>
      <c r="G96" s="108"/>
      <c r="H96" s="103"/>
      <c r="I96" s="108"/>
      <c r="J96" s="103"/>
      <c r="K96" s="108"/>
      <c r="L96" s="103"/>
      <c r="M96" s="108"/>
      <c r="N96" s="103"/>
      <c r="O96" s="108"/>
      <c r="P96" s="103"/>
      <c r="Q96" s="108"/>
      <c r="R96" s="103"/>
      <c r="S96" s="108"/>
    </row>
    <row r="97" spans="1:20" x14ac:dyDescent="0.2">
      <c r="A97" s="53" t="s">
        <v>154</v>
      </c>
      <c r="B97" s="69">
        <f>'C03'!B98</f>
        <v>114096.82874968827</v>
      </c>
      <c r="C97" s="109">
        <f t="shared" ref="C97:C108" si="33">IF(ISNUMBER(B97/B$69*100),B97/B$69*100,0)</f>
        <v>2.7892092903684773</v>
      </c>
      <c r="D97" s="69">
        <v>91983.005854803327</v>
      </c>
      <c r="E97" s="109">
        <f t="shared" ref="E97:E108" si="34">IF(ISNUMBER(D97/D$69*100),D97/D$69*100,0)</f>
        <v>2.7912683420922719</v>
      </c>
      <c r="F97" s="69">
        <f t="shared" si="22"/>
        <v>48992.921872016377</v>
      </c>
      <c r="G97" s="109">
        <f t="shared" ref="G97:G108" si="35">IF(ISNUMBER(F97/F$69*100),F97/F$69*100,0)</f>
        <v>2.68303056255268</v>
      </c>
      <c r="H97" s="69">
        <v>9802.2640527695712</v>
      </c>
      <c r="I97" s="109">
        <f t="shared" ref="I97" si="36">IF(ISNUMBER(H97/H$69*100),H97/H$69*100,0)</f>
        <v>4.5515052274363406</v>
      </c>
      <c r="J97" s="69">
        <v>39190.657819246808</v>
      </c>
      <c r="K97" s="109">
        <f t="shared" ref="K97" si="37">IF(ISNUMBER(J97/J$69*100),J97/J$69*100,0)</f>
        <v>2.6506817944970988</v>
      </c>
      <c r="L97" s="104">
        <v>0</v>
      </c>
      <c r="M97" s="109">
        <f t="shared" ref="M97" si="38">IF(ISNUMBER(L97/L$69*100),L97/L$69*100,0)</f>
        <v>0</v>
      </c>
      <c r="N97" s="69">
        <v>42990.083982787044</v>
      </c>
      <c r="O97" s="109">
        <f t="shared" ref="O97" si="39">IF(ISNUMBER(N97/N$69*100),N97/N$69*100,0)</f>
        <v>2.9257800140297596</v>
      </c>
      <c r="P97" s="69">
        <f>'C03'!N98</f>
        <v>0</v>
      </c>
      <c r="Q97" s="109">
        <f t="shared" ref="Q97" si="40">IF(ISNUMBER(P97/P$69*100),P97/P$69*100,0)</f>
        <v>0</v>
      </c>
      <c r="R97" s="69">
        <f t="shared" si="23"/>
        <v>22113.822894884943</v>
      </c>
      <c r="S97" s="109">
        <f t="shared" si="24"/>
        <v>8.3561530174733569</v>
      </c>
    </row>
    <row r="98" spans="1:20" x14ac:dyDescent="0.2">
      <c r="A98" s="53" t="s">
        <v>155</v>
      </c>
      <c r="B98" s="69">
        <f>'C03'!B99</f>
        <v>108250.05491958512</v>
      </c>
      <c r="C98" s="109">
        <f t="shared" si="33"/>
        <v>2.646279148800879</v>
      </c>
      <c r="D98" s="69">
        <v>90817.911225081101</v>
      </c>
      <c r="E98" s="109">
        <f t="shared" si="34"/>
        <v>2.7559129878584816</v>
      </c>
      <c r="F98" s="69">
        <f t="shared" si="22"/>
        <v>67780.37453350758</v>
      </c>
      <c r="G98" s="109">
        <f t="shared" si="35"/>
        <v>3.7118997901315329</v>
      </c>
      <c r="H98" s="69">
        <v>67780.37453350758</v>
      </c>
      <c r="I98" s="109">
        <f t="shared" ref="I98:I108" si="41">IF(ISNUMBER(H98/H$69*100),H98/H$69*100,0)</f>
        <v>31.472599324610844</v>
      </c>
      <c r="J98" s="69">
        <v>0</v>
      </c>
      <c r="K98" s="109">
        <f t="shared" ref="K98:K108" si="42">IF(ISNUMBER(J98/J$69*100),J98/J$69*100,0)</f>
        <v>0</v>
      </c>
      <c r="L98" s="104">
        <v>0</v>
      </c>
      <c r="M98" s="109">
        <f t="shared" ref="M98:M108" si="43">IF(ISNUMBER(L98/L$69*100),L98/L$69*100,0)</f>
        <v>0</v>
      </c>
      <c r="N98" s="69">
        <v>23037.536691573667</v>
      </c>
      <c r="O98" s="109">
        <f t="shared" ref="O98:O108" si="44">IF(ISNUMBER(N98/N$69*100),N98/N$69*100,0)</f>
        <v>1.5678677076246501</v>
      </c>
      <c r="P98" s="69">
        <f>'C03'!N99</f>
        <v>4836.6780268264674</v>
      </c>
      <c r="Q98" s="109">
        <f t="shared" ref="Q98:Q108" si="45">IF(ISNUMBER(P98/P$69*100),P98/P$69*100,0)</f>
        <v>0.91150352672269619</v>
      </c>
      <c r="R98" s="69">
        <f t="shared" ref="R98:R108" si="46">B98-(D98+P98)</f>
        <v>12595.465667677548</v>
      </c>
      <c r="S98" s="109">
        <f t="shared" ref="S98:S108" si="47">IF(ISNUMBER(R98/R$8*100),R98/R$8*100,0)</f>
        <v>4.7594501839747787</v>
      </c>
    </row>
    <row r="99" spans="1:20" x14ac:dyDescent="0.2">
      <c r="A99" s="53" t="s">
        <v>156</v>
      </c>
      <c r="B99" s="69">
        <f>'C03'!B100</f>
        <v>226905.47574095591</v>
      </c>
      <c r="C99" s="109">
        <f t="shared" si="33"/>
        <v>5.5469277096264831</v>
      </c>
      <c r="D99" s="69">
        <v>201609.60129360831</v>
      </c>
      <c r="E99" s="109">
        <f t="shared" si="34"/>
        <v>6.1179398555533027</v>
      </c>
      <c r="F99" s="69">
        <f t="shared" si="22"/>
        <v>174612.65917366836</v>
      </c>
      <c r="G99" s="109">
        <f t="shared" si="35"/>
        <v>9.5624241884446182</v>
      </c>
      <c r="H99" s="69">
        <v>64033.459830646665</v>
      </c>
      <c r="I99" s="109">
        <f t="shared" si="41"/>
        <v>29.732786790994087</v>
      </c>
      <c r="J99" s="69">
        <v>110579.19934302168</v>
      </c>
      <c r="K99" s="109">
        <f t="shared" si="42"/>
        <v>7.4790852427249792</v>
      </c>
      <c r="L99" s="104">
        <v>0</v>
      </c>
      <c r="M99" s="109">
        <f t="shared" si="43"/>
        <v>0</v>
      </c>
      <c r="N99" s="69">
        <v>26996.942119941199</v>
      </c>
      <c r="O99" s="109">
        <f t="shared" si="44"/>
        <v>1.8373333191455989</v>
      </c>
      <c r="P99" s="69">
        <f>'C03'!N100</f>
        <v>6696.1221134285752</v>
      </c>
      <c r="Q99" s="109">
        <f t="shared" si="45"/>
        <v>1.2619278951178707</v>
      </c>
      <c r="R99" s="69">
        <f t="shared" si="46"/>
        <v>18599.752333919023</v>
      </c>
      <c r="S99" s="109">
        <f t="shared" si="47"/>
        <v>7.0282907359850784</v>
      </c>
    </row>
    <row r="100" spans="1:20" x14ac:dyDescent="0.2">
      <c r="A100" s="53" t="s">
        <v>157</v>
      </c>
      <c r="B100" s="69">
        <f>'C03'!B101</f>
        <v>110002.40950651516</v>
      </c>
      <c r="C100" s="109">
        <f t="shared" si="33"/>
        <v>2.6891171816142885</v>
      </c>
      <c r="D100" s="69">
        <v>99815.566370272762</v>
      </c>
      <c r="E100" s="109">
        <f t="shared" si="34"/>
        <v>3.0289511401393647</v>
      </c>
      <c r="F100" s="69">
        <f t="shared" si="22"/>
        <v>94964.212573499055</v>
      </c>
      <c r="G100" s="109">
        <f t="shared" si="35"/>
        <v>5.2005856141635567</v>
      </c>
      <c r="H100" s="69">
        <v>21545.975139925587</v>
      </c>
      <c r="I100" s="109">
        <f t="shared" si="41"/>
        <v>10.004486509611688</v>
      </c>
      <c r="J100" s="69">
        <v>73418.237433573464</v>
      </c>
      <c r="K100" s="109">
        <f t="shared" si="42"/>
        <v>4.9656830524968898</v>
      </c>
      <c r="L100" s="104">
        <v>0</v>
      </c>
      <c r="M100" s="109">
        <f t="shared" si="43"/>
        <v>0</v>
      </c>
      <c r="N100" s="69">
        <v>4851.3537967736384</v>
      </c>
      <c r="O100" s="109">
        <f t="shared" si="44"/>
        <v>0.33016902189051056</v>
      </c>
      <c r="P100" s="69">
        <f>'C03'!N101</f>
        <v>1975.4493673482107</v>
      </c>
      <c r="Q100" s="109">
        <f t="shared" si="45"/>
        <v>0.37228632032417419</v>
      </c>
      <c r="R100" s="69">
        <f t="shared" si="46"/>
        <v>8211.3937688941951</v>
      </c>
      <c r="S100" s="109">
        <f t="shared" si="47"/>
        <v>3.1028403883743847</v>
      </c>
    </row>
    <row r="101" spans="1:20" x14ac:dyDescent="0.2">
      <c r="A101" s="53" t="s">
        <v>158</v>
      </c>
      <c r="B101" s="69">
        <f>'C03'!B102</f>
        <v>913910.54622974619</v>
      </c>
      <c r="C101" s="109">
        <f t="shared" si="33"/>
        <v>22.341442913387745</v>
      </c>
      <c r="D101" s="69">
        <v>731579.92286762653</v>
      </c>
      <c r="E101" s="109">
        <f t="shared" si="34"/>
        <v>22.20014294416622</v>
      </c>
      <c r="F101" s="69">
        <f t="shared" si="22"/>
        <v>294672.65976430319</v>
      </c>
      <c r="G101" s="109">
        <f t="shared" si="35"/>
        <v>16.137346414276514</v>
      </c>
      <c r="H101" s="69">
        <v>21905.481388207532</v>
      </c>
      <c r="I101" s="109">
        <f t="shared" si="41"/>
        <v>10.171416777919342</v>
      </c>
      <c r="J101" s="69">
        <v>249869.2477720477</v>
      </c>
      <c r="K101" s="109">
        <f t="shared" si="42"/>
        <v>16.900044626165467</v>
      </c>
      <c r="L101" s="104">
        <v>22897.930604047942</v>
      </c>
      <c r="M101" s="109">
        <f t="shared" si="43"/>
        <v>17.326738056247429</v>
      </c>
      <c r="N101" s="69">
        <v>436907.26310334902</v>
      </c>
      <c r="O101" s="109">
        <f t="shared" si="44"/>
        <v>29.734636919621778</v>
      </c>
      <c r="P101" s="69">
        <f>'C03'!N102</f>
        <v>155708.58907024929</v>
      </c>
      <c r="Q101" s="109">
        <f t="shared" si="45"/>
        <v>29.344299391306055</v>
      </c>
      <c r="R101" s="69">
        <f t="shared" si="46"/>
        <v>26622.034291870426</v>
      </c>
      <c r="S101" s="109">
        <f t="shared" si="47"/>
        <v>10.059671420754123</v>
      </c>
    </row>
    <row r="102" spans="1:20" x14ac:dyDescent="0.2">
      <c r="A102" s="53" t="s">
        <v>159</v>
      </c>
      <c r="B102" s="69">
        <f>'C03'!B103</f>
        <v>598975.25879336474</v>
      </c>
      <c r="C102" s="109">
        <f t="shared" si="33"/>
        <v>14.642539804436769</v>
      </c>
      <c r="D102" s="69">
        <v>465556.75411169737</v>
      </c>
      <c r="E102" s="109">
        <f t="shared" si="34"/>
        <v>14.127542551180477</v>
      </c>
      <c r="F102" s="69">
        <f t="shared" si="22"/>
        <v>26935.038457917803</v>
      </c>
      <c r="G102" s="109">
        <f t="shared" si="35"/>
        <v>1.4750606541677362</v>
      </c>
      <c r="H102" s="69">
        <v>0</v>
      </c>
      <c r="I102" s="109">
        <f t="shared" si="41"/>
        <v>0</v>
      </c>
      <c r="J102" s="69">
        <v>26935.038457917803</v>
      </c>
      <c r="K102" s="109">
        <f t="shared" si="42"/>
        <v>1.8217662077470602</v>
      </c>
      <c r="L102" s="104">
        <v>0</v>
      </c>
      <c r="M102" s="109">
        <f t="shared" si="43"/>
        <v>0</v>
      </c>
      <c r="N102" s="69">
        <v>438621.71565377794</v>
      </c>
      <c r="O102" s="109">
        <f t="shared" si="44"/>
        <v>29.851317571119356</v>
      </c>
      <c r="P102" s="69">
        <f>'C03'!N103</f>
        <v>6393.1537048747996</v>
      </c>
      <c r="Q102" s="109">
        <f t="shared" si="45"/>
        <v>1.2048315220802952</v>
      </c>
      <c r="R102" s="69">
        <f t="shared" si="46"/>
        <v>127025.35097679257</v>
      </c>
      <c r="S102" s="109">
        <f t="shared" si="47"/>
        <v>47.999085228536202</v>
      </c>
    </row>
    <row r="103" spans="1:20" x14ac:dyDescent="0.2">
      <c r="A103" s="53" t="s">
        <v>160</v>
      </c>
      <c r="B103" s="69">
        <f>'C03'!B104</f>
        <v>311635.23424007691</v>
      </c>
      <c r="C103" s="109">
        <f t="shared" si="33"/>
        <v>7.6182300601492754</v>
      </c>
      <c r="D103" s="69">
        <v>243501.2096855932</v>
      </c>
      <c r="E103" s="109">
        <f t="shared" si="34"/>
        <v>7.3891607644291382</v>
      </c>
      <c r="F103" s="69">
        <f t="shared" si="22"/>
        <v>240525.17831341081</v>
      </c>
      <c r="G103" s="109">
        <f t="shared" si="35"/>
        <v>13.172033424830607</v>
      </c>
      <c r="H103" s="69">
        <v>4686.4285963866487</v>
      </c>
      <c r="I103" s="109">
        <f t="shared" si="41"/>
        <v>2.1760589328782909</v>
      </c>
      <c r="J103" s="69">
        <v>235838.74971702415</v>
      </c>
      <c r="K103" s="109">
        <f t="shared" si="42"/>
        <v>15.951084138344479</v>
      </c>
      <c r="L103" s="104">
        <v>0</v>
      </c>
      <c r="M103" s="109">
        <f t="shared" si="43"/>
        <v>0</v>
      </c>
      <c r="N103" s="69">
        <v>2976.0313721825096</v>
      </c>
      <c r="O103" s="109">
        <f t="shared" si="44"/>
        <v>0.20254003489138242</v>
      </c>
      <c r="P103" s="69">
        <f>'C03'!N104</f>
        <v>61850.157160932336</v>
      </c>
      <c r="Q103" s="109">
        <f t="shared" si="45"/>
        <v>11.656065602848026</v>
      </c>
      <c r="R103" s="69">
        <f t="shared" si="46"/>
        <v>6283.8673935513943</v>
      </c>
      <c r="S103" s="109">
        <f t="shared" si="47"/>
        <v>2.374485756335353</v>
      </c>
    </row>
    <row r="104" spans="1:20" x14ac:dyDescent="0.2">
      <c r="A104" s="53" t="s">
        <v>161</v>
      </c>
      <c r="B104" s="69">
        <f>'C03'!B105</f>
        <v>187441.98747417258</v>
      </c>
      <c r="C104" s="109">
        <f t="shared" si="33"/>
        <v>4.5822038929326716</v>
      </c>
      <c r="D104" s="69">
        <v>171526.55408587895</v>
      </c>
      <c r="E104" s="109">
        <f t="shared" si="34"/>
        <v>5.2050553882077795</v>
      </c>
      <c r="F104" s="69">
        <f t="shared" si="22"/>
        <v>106034.74408235207</v>
      </c>
      <c r="G104" s="109">
        <f t="shared" si="35"/>
        <v>5.806848177142486</v>
      </c>
      <c r="H104" s="69">
        <v>3611.993796197652</v>
      </c>
      <c r="I104" s="109">
        <f t="shared" si="41"/>
        <v>1.6771644342937506</v>
      </c>
      <c r="J104" s="69">
        <v>102422.75028615442</v>
      </c>
      <c r="K104" s="109">
        <f t="shared" si="42"/>
        <v>6.9274193043144416</v>
      </c>
      <c r="L104" s="104">
        <v>0</v>
      </c>
      <c r="M104" s="109">
        <f t="shared" si="43"/>
        <v>0</v>
      </c>
      <c r="N104" s="69">
        <v>65491.810003527338</v>
      </c>
      <c r="O104" s="109">
        <f t="shared" si="44"/>
        <v>4.4571820066151968</v>
      </c>
      <c r="P104" s="69">
        <f>'C03'!N105</f>
        <v>6288.06666718012</v>
      </c>
      <c r="Q104" s="109">
        <f t="shared" si="45"/>
        <v>1.1850271842806193</v>
      </c>
      <c r="R104" s="69">
        <f t="shared" si="46"/>
        <v>9627.3667211135034</v>
      </c>
      <c r="S104" s="109">
        <f t="shared" si="47"/>
        <v>3.6378942645671284</v>
      </c>
    </row>
    <row r="105" spans="1:20" x14ac:dyDescent="0.2">
      <c r="A105" s="53" t="s">
        <v>162</v>
      </c>
      <c r="B105" s="69">
        <f>'C03'!B106</f>
        <v>1516922.0055310635</v>
      </c>
      <c r="C105" s="109">
        <f t="shared" si="33"/>
        <v>37.082651612288437</v>
      </c>
      <c r="D105" s="69">
        <v>1197153.6566159085</v>
      </c>
      <c r="E105" s="109">
        <f t="shared" si="34"/>
        <v>36.328200750546486</v>
      </c>
      <c r="F105" s="69">
        <f t="shared" si="22"/>
        <v>769671.76733790955</v>
      </c>
      <c r="G105" s="109">
        <f t="shared" si="35"/>
        <v>42.150024860653538</v>
      </c>
      <c r="H105" s="69">
        <v>20157.494068820615</v>
      </c>
      <c r="I105" s="109">
        <f t="shared" si="41"/>
        <v>9.3597702665774971</v>
      </c>
      <c r="J105" s="69">
        <v>640258.47401518631</v>
      </c>
      <c r="K105" s="109">
        <f t="shared" si="42"/>
        <v>43.304235633704522</v>
      </c>
      <c r="L105" s="104">
        <v>109255.79925390263</v>
      </c>
      <c r="M105" s="109">
        <f t="shared" si="43"/>
        <v>82.673261943752578</v>
      </c>
      <c r="N105" s="69">
        <v>427481.88927801803</v>
      </c>
      <c r="O105" s="109">
        <f t="shared" si="44"/>
        <v>29.093173405059808</v>
      </c>
      <c r="P105" s="69">
        <f>'C03'!N106</f>
        <v>286878.14846468304</v>
      </c>
      <c r="Q105" s="109">
        <f t="shared" si="45"/>
        <v>54.064058557317253</v>
      </c>
      <c r="R105" s="69">
        <f t="shared" si="46"/>
        <v>32890.200450472068</v>
      </c>
      <c r="S105" s="109">
        <f t="shared" si="47"/>
        <v>12.428224149479231</v>
      </c>
    </row>
    <row r="106" spans="1:20" x14ac:dyDescent="0.2">
      <c r="A106" s="53" t="s">
        <v>163</v>
      </c>
      <c r="B106" s="69">
        <f>'C03'!B107</f>
        <v>2511.5939503754385</v>
      </c>
      <c r="C106" s="109">
        <f t="shared" si="33"/>
        <v>6.1398386412554677E-2</v>
      </c>
      <c r="D106" s="69">
        <v>1839.6571181828861</v>
      </c>
      <c r="E106" s="109">
        <f t="shared" si="34"/>
        <v>5.582527583838949E-2</v>
      </c>
      <c r="F106" s="69">
        <f t="shared" si="22"/>
        <v>1839.6571181828861</v>
      </c>
      <c r="G106" s="109">
        <f t="shared" si="35"/>
        <v>0.10074631363273553</v>
      </c>
      <c r="H106" s="69">
        <v>1839.6571181828861</v>
      </c>
      <c r="I106" s="109">
        <f t="shared" si="41"/>
        <v>0.85421173567897113</v>
      </c>
      <c r="J106" s="69">
        <v>0</v>
      </c>
      <c r="K106" s="109">
        <f t="shared" si="42"/>
        <v>0</v>
      </c>
      <c r="L106" s="104">
        <v>0</v>
      </c>
      <c r="M106" s="109">
        <f t="shared" si="43"/>
        <v>0</v>
      </c>
      <c r="N106" s="69">
        <v>0</v>
      </c>
      <c r="O106" s="109">
        <f t="shared" si="44"/>
        <v>0</v>
      </c>
      <c r="P106" s="69">
        <f>'C03'!N107</f>
        <v>0</v>
      </c>
      <c r="Q106" s="109">
        <f t="shared" si="45"/>
        <v>0</v>
      </c>
      <c r="R106" s="69">
        <f t="shared" si="46"/>
        <v>671.9368321925524</v>
      </c>
      <c r="S106" s="109">
        <f t="shared" si="47"/>
        <v>0.25390485464980472</v>
      </c>
    </row>
    <row r="107" spans="1:20" x14ac:dyDescent="0.2">
      <c r="A107" s="53" t="s">
        <v>152</v>
      </c>
      <c r="B107" s="69">
        <f>'C03'!B108</f>
        <v>0</v>
      </c>
      <c r="C107" s="109">
        <f t="shared" si="33"/>
        <v>0</v>
      </c>
      <c r="D107" s="69">
        <v>0</v>
      </c>
      <c r="E107" s="109">
        <f t="shared" si="34"/>
        <v>0</v>
      </c>
      <c r="F107" s="69">
        <f t="shared" si="22"/>
        <v>0</v>
      </c>
      <c r="G107" s="109">
        <f t="shared" si="35"/>
        <v>0</v>
      </c>
      <c r="H107" s="69">
        <v>0</v>
      </c>
      <c r="I107" s="109">
        <f t="shared" si="41"/>
        <v>0</v>
      </c>
      <c r="J107" s="69">
        <v>0</v>
      </c>
      <c r="K107" s="109">
        <f t="shared" si="42"/>
        <v>0</v>
      </c>
      <c r="L107" s="104">
        <v>0</v>
      </c>
      <c r="M107" s="109">
        <f t="shared" si="43"/>
        <v>0</v>
      </c>
      <c r="N107" s="69">
        <v>0</v>
      </c>
      <c r="O107" s="109">
        <f t="shared" si="44"/>
        <v>0</v>
      </c>
      <c r="P107" s="69">
        <f>'C03'!N108</f>
        <v>0</v>
      </c>
      <c r="Q107" s="109">
        <f t="shared" si="45"/>
        <v>0</v>
      </c>
      <c r="R107" s="69">
        <f t="shared" si="46"/>
        <v>0</v>
      </c>
      <c r="S107" s="109">
        <f t="shared" si="47"/>
        <v>0</v>
      </c>
      <c r="T107" s="54"/>
    </row>
    <row r="108" spans="1:20" x14ac:dyDescent="0.2">
      <c r="A108" s="53" t="s">
        <v>153</v>
      </c>
      <c r="B108" s="69">
        <f>'C03'!B109</f>
        <v>0</v>
      </c>
      <c r="C108" s="109">
        <f t="shared" si="33"/>
        <v>0</v>
      </c>
      <c r="D108" s="69">
        <v>0</v>
      </c>
      <c r="E108" s="109">
        <f t="shared" si="34"/>
        <v>0</v>
      </c>
      <c r="F108" s="69">
        <f t="shared" si="22"/>
        <v>0</v>
      </c>
      <c r="G108" s="109">
        <f t="shared" si="35"/>
        <v>0</v>
      </c>
      <c r="H108" s="69">
        <v>0</v>
      </c>
      <c r="I108" s="109">
        <f t="shared" si="41"/>
        <v>0</v>
      </c>
      <c r="J108" s="69">
        <v>0</v>
      </c>
      <c r="K108" s="109">
        <f t="shared" si="42"/>
        <v>0</v>
      </c>
      <c r="L108" s="104">
        <v>0</v>
      </c>
      <c r="M108" s="109">
        <f t="shared" si="43"/>
        <v>0</v>
      </c>
      <c r="N108" s="69">
        <v>0</v>
      </c>
      <c r="O108" s="109">
        <f t="shared" si="44"/>
        <v>0</v>
      </c>
      <c r="P108" s="69">
        <f>'C03'!N109</f>
        <v>0</v>
      </c>
      <c r="Q108" s="109">
        <f t="shared" si="45"/>
        <v>0</v>
      </c>
      <c r="R108" s="69">
        <f t="shared" si="46"/>
        <v>0</v>
      </c>
      <c r="S108" s="109">
        <f t="shared" si="47"/>
        <v>0</v>
      </c>
      <c r="T108" s="54"/>
    </row>
    <row r="109" spans="1:20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54"/>
    </row>
    <row r="110" spans="1:20" x14ac:dyDescent="0.2">
      <c r="A110" s="14" t="str">
        <f>'C01'!$A$46</f>
        <v>Fuente: Instituto Nacional de Estadística (INE). Encuesta Permanente de Hogares de Propósitos Múltiples, LXI 2018.</v>
      </c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  <c r="S110" s="32"/>
    </row>
    <row r="111" spans="1:20" x14ac:dyDescent="0.2">
      <c r="A111" s="14" t="str">
        <f>'C02'!$A$46</f>
        <v>(Promedio de salarios mínimos por rama)</v>
      </c>
      <c r="B111" s="8"/>
      <c r="C111" s="45"/>
      <c r="D111" s="8"/>
    </row>
    <row r="112" spans="1:20" x14ac:dyDescent="0.2">
      <c r="A112" s="2" t="s">
        <v>94</v>
      </c>
    </row>
    <row r="113" spans="1:18" x14ac:dyDescent="0.2">
      <c r="A113" s="2" t="s">
        <v>95</v>
      </c>
    </row>
    <row r="114" spans="1:18" x14ac:dyDescent="0.2">
      <c r="A114" s="2"/>
    </row>
    <row r="117" spans="1:18" x14ac:dyDescent="0.2">
      <c r="A117" s="57"/>
      <c r="B117" s="26"/>
      <c r="C117" s="32"/>
      <c r="D117" s="26"/>
      <c r="E117" s="32"/>
      <c r="F117" s="26"/>
      <c r="G117" s="32"/>
      <c r="H117" s="26"/>
      <c r="I117" s="32"/>
      <c r="J117" s="26"/>
      <c r="K117" s="32"/>
      <c r="L117" s="26"/>
      <c r="M117" s="32"/>
      <c r="N117" s="26"/>
      <c r="O117" s="32"/>
      <c r="P117" s="26"/>
      <c r="Q117" s="32"/>
      <c r="R117" s="26"/>
    </row>
    <row r="118" spans="1:18" x14ac:dyDescent="0.2">
      <c r="A118" s="57"/>
      <c r="B118" s="26"/>
      <c r="C118" s="32"/>
      <c r="D118" s="26"/>
      <c r="E118" s="32"/>
      <c r="F118" s="26"/>
      <c r="G118" s="32"/>
      <c r="H118" s="26"/>
      <c r="I118" s="32"/>
      <c r="J118" s="26"/>
      <c r="K118" s="32"/>
      <c r="L118" s="26"/>
      <c r="M118" s="32"/>
      <c r="N118" s="26"/>
      <c r="O118" s="32"/>
      <c r="P118" s="26"/>
      <c r="Q118" s="32"/>
      <c r="R118" s="26"/>
    </row>
    <row r="119" spans="1:18" x14ac:dyDescent="0.2">
      <c r="A119" s="57"/>
      <c r="B119" s="26"/>
      <c r="C119" s="32"/>
      <c r="D119" s="26"/>
      <c r="E119" s="32"/>
      <c r="F119" s="26"/>
      <c r="G119" s="32"/>
      <c r="H119" s="26"/>
      <c r="I119" s="32"/>
      <c r="J119" s="26"/>
      <c r="K119" s="32"/>
      <c r="L119" s="26"/>
      <c r="M119" s="32"/>
      <c r="N119" s="26"/>
      <c r="O119" s="32"/>
      <c r="P119" s="26"/>
      <c r="Q119" s="32"/>
      <c r="R119" s="26"/>
    </row>
    <row r="120" spans="1:18" x14ac:dyDescent="0.2">
      <c r="A120" s="57"/>
      <c r="B120" s="26"/>
      <c r="C120" s="32"/>
      <c r="D120" s="26"/>
      <c r="E120" s="32"/>
      <c r="F120" s="26"/>
      <c r="G120" s="32"/>
      <c r="H120" s="26"/>
      <c r="I120" s="32"/>
      <c r="J120" s="26"/>
      <c r="K120" s="32"/>
      <c r="L120" s="26"/>
      <c r="M120" s="32"/>
      <c r="N120" s="26"/>
      <c r="O120" s="32"/>
      <c r="P120" s="26"/>
      <c r="Q120" s="32"/>
      <c r="R120" s="26"/>
    </row>
    <row r="121" spans="1:18" x14ac:dyDescent="0.2">
      <c r="A121" s="57"/>
      <c r="B121" s="26"/>
      <c r="C121" s="32"/>
      <c r="D121" s="26"/>
      <c r="E121" s="32"/>
      <c r="F121" s="26"/>
      <c r="G121" s="32"/>
      <c r="H121" s="26"/>
      <c r="I121" s="32"/>
      <c r="J121" s="26"/>
      <c r="K121" s="32"/>
      <c r="L121" s="26"/>
      <c r="M121" s="32"/>
      <c r="N121" s="26"/>
      <c r="O121" s="32"/>
      <c r="P121" s="26"/>
      <c r="Q121" s="32"/>
      <c r="R121" s="26"/>
    </row>
    <row r="122" spans="1:18" x14ac:dyDescent="0.2">
      <c r="A122" s="57"/>
      <c r="B122" s="57"/>
      <c r="C122" s="66"/>
      <c r="D122" s="57"/>
      <c r="E122" s="66"/>
      <c r="F122" s="57"/>
      <c r="G122" s="66"/>
      <c r="H122" s="57"/>
      <c r="I122" s="66"/>
      <c r="J122" s="57"/>
      <c r="K122" s="66"/>
      <c r="L122" s="57"/>
      <c r="M122" s="66"/>
      <c r="N122" s="57"/>
      <c r="O122" s="66"/>
      <c r="P122" s="57"/>
      <c r="Q122" s="66"/>
      <c r="R122" s="57"/>
    </row>
    <row r="123" spans="1:18" x14ac:dyDescent="0.2">
      <c r="A123" s="57"/>
      <c r="B123" s="57"/>
      <c r="C123" s="66"/>
      <c r="D123" s="57"/>
      <c r="E123" s="66"/>
      <c r="F123" s="57"/>
      <c r="G123" s="66"/>
      <c r="H123" s="57"/>
      <c r="I123" s="66"/>
      <c r="J123" s="57"/>
      <c r="K123" s="66"/>
      <c r="L123" s="57"/>
      <c r="M123" s="66"/>
      <c r="N123" s="57"/>
      <c r="O123" s="66"/>
      <c r="P123" s="57"/>
      <c r="Q123" s="66"/>
      <c r="R123" s="57"/>
    </row>
    <row r="124" spans="1:18" x14ac:dyDescent="0.2">
      <c r="A124" s="57"/>
      <c r="B124" s="26"/>
      <c r="C124" s="32"/>
      <c r="D124" s="26"/>
      <c r="E124" s="32"/>
      <c r="F124" s="26"/>
      <c r="G124" s="32"/>
      <c r="H124" s="26"/>
      <c r="I124" s="32"/>
      <c r="J124" s="26"/>
      <c r="K124" s="32"/>
      <c r="L124" s="26"/>
      <c r="M124" s="32"/>
      <c r="N124" s="26"/>
      <c r="O124" s="32"/>
      <c r="P124" s="26"/>
      <c r="Q124" s="32"/>
      <c r="R124" s="26"/>
    </row>
    <row r="125" spans="1:18" x14ac:dyDescent="0.2">
      <c r="A125" s="57"/>
      <c r="B125" s="26"/>
      <c r="C125" s="32"/>
      <c r="D125" s="26"/>
      <c r="E125" s="32"/>
      <c r="F125" s="26"/>
      <c r="G125" s="32"/>
      <c r="H125" s="26"/>
      <c r="I125" s="32"/>
      <c r="J125" s="26"/>
      <c r="K125" s="32"/>
      <c r="L125" s="26"/>
      <c r="M125" s="32"/>
      <c r="N125" s="26"/>
      <c r="O125" s="32"/>
      <c r="P125" s="26"/>
      <c r="Q125" s="32"/>
      <c r="R125" s="26"/>
    </row>
    <row r="126" spans="1:18" x14ac:dyDescent="0.2">
      <c r="A126" s="57"/>
      <c r="B126" s="26"/>
      <c r="C126" s="32"/>
      <c r="D126" s="26"/>
      <c r="E126" s="32"/>
      <c r="F126" s="26"/>
      <c r="G126" s="32"/>
      <c r="H126" s="26"/>
      <c r="I126" s="32"/>
      <c r="J126" s="26"/>
      <c r="K126" s="32"/>
      <c r="L126" s="26"/>
      <c r="M126" s="32"/>
      <c r="N126" s="26"/>
      <c r="O126" s="32"/>
      <c r="P126" s="26"/>
      <c r="Q126" s="32"/>
      <c r="R126" s="26"/>
    </row>
    <row r="127" spans="1:18" x14ac:dyDescent="0.2">
      <c r="A127" s="57"/>
      <c r="B127" s="57"/>
      <c r="C127" s="66"/>
      <c r="D127" s="57"/>
      <c r="E127" s="66"/>
      <c r="F127" s="57"/>
      <c r="G127" s="66"/>
      <c r="H127" s="57"/>
      <c r="I127" s="66"/>
      <c r="J127" s="57"/>
      <c r="K127" s="66"/>
      <c r="L127" s="57"/>
      <c r="M127" s="66"/>
      <c r="N127" s="57"/>
      <c r="O127" s="66"/>
      <c r="P127" s="57"/>
      <c r="Q127" s="66"/>
      <c r="R127" s="57"/>
    </row>
  </sheetData>
  <mergeCells count="28">
    <mergeCell ref="P65:Q66"/>
    <mergeCell ref="R65:S66"/>
    <mergeCell ref="F66:G66"/>
    <mergeCell ref="H66:I66"/>
    <mergeCell ref="J66:K66"/>
    <mergeCell ref="L66:M66"/>
    <mergeCell ref="F65:M65"/>
    <mergeCell ref="N65:O66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A3:S3"/>
    <mergeCell ref="A63:S63"/>
    <mergeCell ref="A1:S1"/>
    <mergeCell ref="A2:S2"/>
    <mergeCell ref="A61:S61"/>
    <mergeCell ref="A62:S62"/>
    <mergeCell ref="P4:Q5"/>
    <mergeCell ref="R4:S5"/>
    <mergeCell ref="N4:O5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1 E53:G53 D24:S24 G16:S17 E72:G72 D96:P96 F8:G8 E73:G81 I73:I81 O73:O81 E97:F97 I97 I8 K8 M8 O8:S8 E15:G15 E12:G12 E13:G13 E14:G14 D34:S35 E25:G25 E26:G26 E27:G27 E28:G28 E29:G29 E30:G30 E31:G31 E32:G32 E33:G33 D38:S38 E36:G36 E37:G37 D40:S40 E39:G39 E47:G47 E41:G41 E42:G42 E43:G43 E44:G44 E45:G45 E46:G46 E50:G50 E51:G51 E52:G52 I12 K12 M12 O12:S12 I13 K13 M13 O13:S13 I14 K14 M14 O14:S14 I15 K15 M15 O15:S15 G23:S23 G18 I18 K18 M18 O18:S18 G19 I19 K19 M19 O19:S19 G20 I20 K20 M20 O20:S20 G21 I21 K21 M21 O21:S21 G22 I22 K22 M22 O22:S22 I25 K25 M25 O25:S25 I26 K26 M26 O26:S26 I27 K27 M27 O27:S27 I28 K28 M28 O28:S28 I29 K29 M29 O29:S29 I30 K30 M30 O30:S30 I31 K31 M31 O31:S31 I32 K32 M32 O32:S32 I33 K33 M33 O33:S33 I36 K36 M36 O36:S36 I37 K37 M37 O37:S37 I39 K39 M39 O39:S39 I41 K41 M41 O41:S41 I42 K42 M42 O42:S42 I43 K43 M43 O43:S43 I44 K44 M44 O44:S44 I45 K45 M45 O45:S45 I46 K46 M46 O46:S46 I47 K47 M47 O47:S47 I50 K50 M50 O50:S50 I51 K51 M51 O51:S51 I52 K52 M52 O52:S52 I53 K53 M53 O53:S53 I72 K72 M72 O72:P72 K97 M97 O97:P97" formula="1"/>
    <ignoredError sqref="D16:F17 D23:F23 E18:F18 E19:F19 E20:F20 E21:F21 E22:F22" formula="1" emptyCellReference="1"/>
    <ignoredError sqref="B16:C23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8"/>
  <sheetViews>
    <sheetView view="pageBreakPreview" topLeftCell="A36" zoomScale="60" zoomScaleNormal="100" workbookViewId="0">
      <selection activeCell="F47" sqref="F47"/>
    </sheetView>
  </sheetViews>
  <sheetFormatPr baseColWidth="10" defaultColWidth="12" defaultRowHeight="11.25" x14ac:dyDescent="0.2"/>
  <cols>
    <col min="1" max="1" width="53" style="132" customWidth="1"/>
    <col min="2" max="2" width="14.1640625" style="132" customWidth="1"/>
    <col min="3" max="3" width="12.5" style="132" customWidth="1"/>
    <col min="4" max="4" width="13" style="132" customWidth="1"/>
    <col min="5" max="5" width="13.1640625" style="135" customWidth="1"/>
    <col min="6" max="6" width="16.6640625" style="135" bestFit="1" customWidth="1"/>
    <col min="7" max="7" width="12.1640625" style="135" bestFit="1" customWidth="1"/>
    <col min="8" max="8" width="12" style="135"/>
    <col min="9" max="9" width="12" style="132"/>
    <col min="10" max="10" width="45" style="132" bestFit="1" customWidth="1"/>
    <col min="11" max="11" width="11.1640625" style="132" customWidth="1"/>
    <col min="12" max="12" width="10.6640625" style="132" customWidth="1"/>
    <col min="13" max="13" width="11.83203125" style="132" customWidth="1"/>
    <col min="14" max="14" width="10.6640625" style="132" customWidth="1"/>
    <col min="15" max="15" width="11.5" style="132" bestFit="1" customWidth="1"/>
    <col min="16" max="16" width="11" style="132" customWidth="1"/>
    <col min="17" max="16384" width="12" style="132"/>
  </cols>
  <sheetData>
    <row r="1" spans="1:38" x14ac:dyDescent="0.2">
      <c r="A1" s="260" t="s">
        <v>122</v>
      </c>
      <c r="B1" s="260"/>
      <c r="C1" s="260"/>
      <c r="D1" s="260"/>
      <c r="E1" s="260"/>
      <c r="F1" s="260"/>
      <c r="G1" s="260"/>
      <c r="H1" s="12"/>
    </row>
    <row r="2" spans="1:38" x14ac:dyDescent="0.2">
      <c r="A2" s="260" t="s">
        <v>86</v>
      </c>
      <c r="B2" s="260"/>
      <c r="C2" s="260"/>
      <c r="D2" s="260"/>
      <c r="E2" s="260"/>
      <c r="F2" s="260"/>
      <c r="G2" s="260"/>
      <c r="H2" s="12"/>
    </row>
    <row r="3" spans="1:38" ht="12.75" x14ac:dyDescent="0.2">
      <c r="A3" s="260" t="s">
        <v>90</v>
      </c>
      <c r="B3" s="260"/>
      <c r="C3" s="260"/>
      <c r="D3" s="260"/>
      <c r="E3" s="260"/>
      <c r="F3" s="260"/>
      <c r="G3" s="260"/>
      <c r="H3" s="13"/>
    </row>
    <row r="4" spans="1:38" ht="11.25" customHeight="1" x14ac:dyDescent="0.2">
      <c r="A4" s="266" t="s">
        <v>38</v>
      </c>
      <c r="B4" s="264" t="s">
        <v>32</v>
      </c>
      <c r="C4" s="264"/>
      <c r="D4" s="264"/>
      <c r="E4" s="264"/>
      <c r="F4" s="264"/>
      <c r="G4" s="264"/>
      <c r="H4" s="6"/>
    </row>
    <row r="5" spans="1:38" ht="12" customHeight="1" x14ac:dyDescent="0.2">
      <c r="A5" s="262"/>
      <c r="B5" s="262" t="s">
        <v>32</v>
      </c>
      <c r="C5" s="264" t="s">
        <v>8</v>
      </c>
      <c r="D5" s="264"/>
      <c r="E5" s="264"/>
      <c r="F5" s="264"/>
      <c r="G5" s="262" t="s">
        <v>1</v>
      </c>
      <c r="H5" s="7"/>
    </row>
    <row r="6" spans="1:38" x14ac:dyDescent="0.2">
      <c r="A6" s="262"/>
      <c r="B6" s="263"/>
      <c r="C6" s="7" t="s">
        <v>11</v>
      </c>
      <c r="D6" s="7" t="s">
        <v>117</v>
      </c>
      <c r="E6" s="7" t="s">
        <v>12</v>
      </c>
      <c r="F6" s="7" t="s">
        <v>118</v>
      </c>
      <c r="G6" s="262"/>
      <c r="H6" s="7"/>
    </row>
    <row r="7" spans="1:38" x14ac:dyDescent="0.2">
      <c r="A7" s="133"/>
      <c r="B7" s="133"/>
      <c r="C7" s="133"/>
      <c r="D7" s="133"/>
      <c r="E7" s="133"/>
      <c r="F7" s="133"/>
      <c r="G7" s="133"/>
      <c r="H7" s="134"/>
    </row>
    <row r="8" spans="1:38" s="50" customFormat="1" ht="12" customHeight="1" x14ac:dyDescent="0.2">
      <c r="A8" s="49" t="s">
        <v>76</v>
      </c>
      <c r="B8" s="90">
        <v>5450.1323432570462</v>
      </c>
      <c r="C8" s="90">
        <v>6790.1653407048561</v>
      </c>
      <c r="D8" s="90">
        <v>12876.297254123945</v>
      </c>
      <c r="E8" s="90">
        <v>6200.8167002247774</v>
      </c>
      <c r="F8" s="90">
        <v>3465.483065755016</v>
      </c>
      <c r="G8" s="90">
        <v>3784.8165939302958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 x14ac:dyDescent="0.2">
      <c r="A9" s="51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4"/>
      <c r="X9" s="44"/>
      <c r="Z9" s="44"/>
      <c r="AB9" s="44"/>
      <c r="AD9" s="44"/>
      <c r="AF9" s="44"/>
      <c r="AH9" s="44"/>
      <c r="AJ9" s="44"/>
      <c r="AL9" s="44"/>
    </row>
    <row r="10" spans="1:38" s="23" customFormat="1" ht="12.75" customHeight="1" x14ac:dyDescent="0.2">
      <c r="A10" s="52" t="s">
        <v>42</v>
      </c>
      <c r="B10" s="103"/>
      <c r="C10" s="103"/>
      <c r="D10" s="103"/>
      <c r="E10" s="103"/>
      <c r="F10" s="103"/>
      <c r="G10" s="103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3" customFormat="1" x14ac:dyDescent="0.2">
      <c r="A11" s="53" t="s">
        <v>73</v>
      </c>
      <c r="B11" s="213">
        <v>7206.2019054901875</v>
      </c>
      <c r="C11" s="213">
        <v>8409.6829707571542</v>
      </c>
      <c r="D11" s="213">
        <v>13966.515182964677</v>
      </c>
      <c r="E11" s="213">
        <v>7825.982532045773</v>
      </c>
      <c r="F11" s="213">
        <v>3869.7385512569635</v>
      </c>
      <c r="G11" s="213">
        <v>5311.7664040825794</v>
      </c>
      <c r="H11" s="54"/>
      <c r="I11" s="55"/>
      <c r="J11" s="54"/>
      <c r="K11" s="55"/>
      <c r="L11" s="54"/>
      <c r="M11" s="55"/>
      <c r="N11" s="54"/>
      <c r="O11" s="55"/>
      <c r="P11" s="54"/>
      <c r="Q11" s="55"/>
      <c r="R11" s="54"/>
      <c r="S11" s="55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3" customFormat="1" x14ac:dyDescent="0.2">
      <c r="A12" s="56" t="s">
        <v>68</v>
      </c>
      <c r="B12" s="213">
        <v>8543.5839730387561</v>
      </c>
      <c r="C12" s="213">
        <v>9872.1299848013132</v>
      </c>
      <c r="D12" s="213">
        <v>14235.684853109506</v>
      </c>
      <c r="E12" s="213">
        <v>9332.001005025124</v>
      </c>
      <c r="F12" s="213">
        <v>5006.4847512038523</v>
      </c>
      <c r="G12" s="213">
        <v>6111.2903140320668</v>
      </c>
      <c r="H12" s="26"/>
      <c r="I12" s="55"/>
      <c r="J12" s="26"/>
      <c r="K12" s="55"/>
      <c r="L12" s="26"/>
      <c r="M12" s="55"/>
      <c r="N12" s="26"/>
      <c r="O12" s="55"/>
      <c r="P12" s="54"/>
      <c r="Q12" s="55"/>
      <c r="R12" s="54"/>
      <c r="S12" s="55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3" customFormat="1" x14ac:dyDescent="0.2">
      <c r="A13" s="56" t="s">
        <v>69</v>
      </c>
      <c r="B13" s="213">
        <v>9041.2388638286066</v>
      </c>
      <c r="C13" s="213">
        <v>9987.1462891462979</v>
      </c>
      <c r="D13" s="213">
        <v>19032.180327868842</v>
      </c>
      <c r="E13" s="213">
        <v>9717.8550335570562</v>
      </c>
      <c r="F13" s="213">
        <v>3608.2851637764925</v>
      </c>
      <c r="G13" s="213">
        <v>7227.990337171057</v>
      </c>
      <c r="H13" s="26"/>
      <c r="I13" s="55"/>
      <c r="J13" s="26"/>
      <c r="K13" s="55"/>
      <c r="L13" s="26"/>
      <c r="M13" s="55"/>
      <c r="N13" s="26"/>
      <c r="O13" s="55"/>
      <c r="P13" s="54"/>
      <c r="Q13" s="55"/>
      <c r="R13" s="54"/>
      <c r="S13" s="55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3" customFormat="1" x14ac:dyDescent="0.2">
      <c r="A14" s="56" t="s">
        <v>97</v>
      </c>
      <c r="B14" s="213">
        <v>6454.4590206541998</v>
      </c>
      <c r="C14" s="213">
        <v>7592.2427457906897</v>
      </c>
      <c r="D14" s="213">
        <v>13404.254638677532</v>
      </c>
      <c r="E14" s="213">
        <v>6904.1761625731897</v>
      </c>
      <c r="F14" s="213">
        <v>3489.5955260670848</v>
      </c>
      <c r="G14" s="213">
        <v>4802.1390277252403</v>
      </c>
      <c r="H14" s="26"/>
      <c r="I14" s="55"/>
      <c r="J14" s="26"/>
      <c r="K14" s="55"/>
      <c r="L14" s="26"/>
      <c r="M14" s="55"/>
      <c r="N14" s="26"/>
      <c r="O14" s="55"/>
      <c r="P14" s="54"/>
      <c r="Q14" s="55"/>
      <c r="R14" s="54"/>
      <c r="S14" s="55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3" customFormat="1" x14ac:dyDescent="0.2">
      <c r="A15" s="53" t="s">
        <v>70</v>
      </c>
      <c r="B15" s="213">
        <v>3033.2314078941463</v>
      </c>
      <c r="C15" s="213">
        <v>3921.2694140734484</v>
      </c>
      <c r="D15" s="213">
        <v>8495.4017216642715</v>
      </c>
      <c r="E15" s="213">
        <v>3677.8830782313003</v>
      </c>
      <c r="F15" s="213">
        <v>2413.9010067114109</v>
      </c>
      <c r="G15" s="213">
        <v>2229.400016917617</v>
      </c>
      <c r="H15" s="26"/>
      <c r="I15" s="55"/>
      <c r="J15" s="26"/>
      <c r="K15" s="55"/>
      <c r="L15" s="26"/>
      <c r="M15" s="55"/>
      <c r="N15" s="26"/>
      <c r="O15" s="55"/>
      <c r="P15" s="54"/>
      <c r="Q15" s="55"/>
      <c r="R15" s="54"/>
      <c r="S15" s="55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3" customFormat="1" x14ac:dyDescent="0.2">
      <c r="A16" s="54"/>
      <c r="B16" s="105"/>
      <c r="C16" s="105"/>
      <c r="D16" s="105"/>
      <c r="E16" s="105"/>
      <c r="F16" s="105"/>
      <c r="G16" s="105"/>
      <c r="H16" s="26"/>
      <c r="I16" s="55"/>
      <c r="J16" s="26"/>
      <c r="K16" s="55"/>
      <c r="L16" s="26"/>
      <c r="M16" s="55"/>
      <c r="N16" s="26"/>
      <c r="O16" s="55"/>
      <c r="P16" s="26"/>
      <c r="Q16" s="55"/>
      <c r="R16" s="26"/>
      <c r="S16" s="55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3" customFormat="1" x14ac:dyDescent="0.2">
      <c r="A17" s="52" t="s">
        <v>41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3" customFormat="1" x14ac:dyDescent="0.2">
      <c r="A18" s="53" t="s">
        <v>44</v>
      </c>
      <c r="B18" s="213">
        <v>2621.8427276837838</v>
      </c>
      <c r="C18" s="213">
        <v>3410.4588838317527</v>
      </c>
      <c r="D18" s="213">
        <v>7247.9354578173434</v>
      </c>
      <c r="E18" s="213">
        <v>3349.8144716868401</v>
      </c>
      <c r="F18" s="213">
        <v>3386.5788846762462</v>
      </c>
      <c r="G18" s="213">
        <v>2126.6173126804861</v>
      </c>
      <c r="H18" s="54"/>
      <c r="I18" s="55"/>
      <c r="J18" s="54"/>
      <c r="K18" s="55"/>
      <c r="L18" s="54"/>
      <c r="M18" s="55"/>
      <c r="N18" s="54"/>
      <c r="O18" s="55"/>
      <c r="P18" s="54"/>
      <c r="Q18" s="55"/>
      <c r="R18" s="54"/>
      <c r="S18" s="55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3" customFormat="1" x14ac:dyDescent="0.2">
      <c r="A19" s="53" t="s">
        <v>45</v>
      </c>
      <c r="B19" s="213">
        <v>3811.2077418283357</v>
      </c>
      <c r="C19" s="213">
        <v>4518.3383335475592</v>
      </c>
      <c r="D19" s="213">
        <v>7624.5782407163542</v>
      </c>
      <c r="E19" s="213">
        <v>4524.6016360807644</v>
      </c>
      <c r="F19" s="213">
        <v>3366.6322968927129</v>
      </c>
      <c r="G19" s="213">
        <v>3125.9623666519319</v>
      </c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3" customFormat="1" x14ac:dyDescent="0.2">
      <c r="A20" s="53" t="s">
        <v>46</v>
      </c>
      <c r="B20" s="213">
        <v>6691.9772700990416</v>
      </c>
      <c r="C20" s="213">
        <v>7551.0711073951707</v>
      </c>
      <c r="D20" s="213">
        <v>11118.635312393084</v>
      </c>
      <c r="E20" s="213">
        <v>7133.2527103359844</v>
      </c>
      <c r="F20" s="213">
        <v>3733.7408431358099</v>
      </c>
      <c r="G20" s="213">
        <v>5076.7210951629559</v>
      </c>
      <c r="H20" s="54"/>
      <c r="I20" s="55"/>
      <c r="J20" s="54"/>
      <c r="K20" s="55"/>
      <c r="L20" s="54"/>
      <c r="M20" s="55"/>
      <c r="N20" s="54"/>
      <c r="O20" s="55"/>
      <c r="P20" s="54"/>
      <c r="Q20" s="55"/>
      <c r="R20" s="54"/>
      <c r="S20" s="55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3" customFormat="1" x14ac:dyDescent="0.2">
      <c r="A21" s="53" t="s">
        <v>47</v>
      </c>
      <c r="B21" s="213">
        <v>13808.970921944487</v>
      </c>
      <c r="C21" s="213">
        <v>14403.584417063405</v>
      </c>
      <c r="D21" s="213">
        <v>15969.735012092222</v>
      </c>
      <c r="E21" s="213">
        <v>13469.735212362406</v>
      </c>
      <c r="F21" s="213">
        <v>5175</v>
      </c>
      <c r="G21" s="213">
        <v>11499.583071871168</v>
      </c>
      <c r="H21" s="54"/>
      <c r="I21" s="55"/>
      <c r="J21" s="54"/>
      <c r="K21" s="55"/>
      <c r="L21" s="54"/>
      <c r="M21" s="55"/>
      <c r="N21" s="54"/>
      <c r="O21" s="55"/>
      <c r="P21" s="54"/>
      <c r="Q21" s="55"/>
      <c r="R21" s="54"/>
      <c r="S21" s="55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3" customFormat="1" x14ac:dyDescent="0.2">
      <c r="A22" s="53" t="s">
        <v>63</v>
      </c>
      <c r="B22" s="213">
        <v>8765.2364322372487</v>
      </c>
      <c r="C22" s="213">
        <v>9263.3037537828732</v>
      </c>
      <c r="D22" s="213">
        <v>19903.538177386719</v>
      </c>
      <c r="E22" s="213">
        <v>7795.1148166121657</v>
      </c>
      <c r="F22" s="213">
        <v>3980.1890984070415</v>
      </c>
      <c r="G22" s="213">
        <v>7920.0672240078184</v>
      </c>
      <c r="H22" s="54"/>
      <c r="I22" s="55"/>
      <c r="J22" s="54"/>
      <c r="K22" s="55"/>
      <c r="L22" s="54"/>
      <c r="M22" s="55"/>
      <c r="N22" s="54"/>
      <c r="O22" s="55"/>
      <c r="P22" s="54"/>
      <c r="Q22" s="55"/>
      <c r="R22" s="54"/>
      <c r="S22" s="55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3" customFormat="1" x14ac:dyDescent="0.2">
      <c r="I23" s="44"/>
      <c r="K23" s="44"/>
      <c r="M23" s="44"/>
      <c r="O23" s="44"/>
      <c r="Q23" s="44"/>
      <c r="S23" s="44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3" customFormat="1" ht="11.25" customHeight="1" x14ac:dyDescent="0.2">
      <c r="A24" s="52" t="s">
        <v>19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3" customFormat="1" x14ac:dyDescent="0.2">
      <c r="A25" s="53" t="s">
        <v>48</v>
      </c>
      <c r="B25" s="213">
        <v>396.1459612914274</v>
      </c>
      <c r="C25" s="213">
        <v>539.73938982416348</v>
      </c>
      <c r="D25" s="213">
        <v>3000</v>
      </c>
      <c r="E25" s="213">
        <v>414.58315620721055</v>
      </c>
      <c r="F25" s="213">
        <v>0</v>
      </c>
      <c r="G25" s="213">
        <v>223.83356139128858</v>
      </c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3" customFormat="1" x14ac:dyDescent="0.2">
      <c r="A26" s="53" t="s">
        <v>49</v>
      </c>
      <c r="B26" s="213">
        <v>1518.3984585317062</v>
      </c>
      <c r="C26" s="213">
        <v>1677.2787921277384</v>
      </c>
      <c r="D26" s="213">
        <v>0</v>
      </c>
      <c r="E26" s="213">
        <v>1753.2110371825015</v>
      </c>
      <c r="F26" s="213">
        <v>1072.599760641323</v>
      </c>
      <c r="G26" s="213">
        <v>851.34231351611606</v>
      </c>
      <c r="H26" s="54"/>
      <c r="I26" s="55"/>
      <c r="J26" s="54"/>
      <c r="K26" s="55"/>
      <c r="L26" s="54"/>
      <c r="M26" s="55"/>
      <c r="N26" s="54"/>
      <c r="O26" s="55"/>
      <c r="P26" s="54"/>
      <c r="Q26" s="55"/>
      <c r="R26" s="54"/>
      <c r="S26" s="55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3" customFormat="1" x14ac:dyDescent="0.2">
      <c r="A27" s="53" t="s">
        <v>50</v>
      </c>
      <c r="B27" s="213">
        <v>2904.5057415562601</v>
      </c>
      <c r="C27" s="213">
        <v>3129.4822498828257</v>
      </c>
      <c r="D27" s="213">
        <v>5084.838228670309</v>
      </c>
      <c r="E27" s="213">
        <v>3146.8860382327321</v>
      </c>
      <c r="F27" s="213">
        <v>2798.3854651475012</v>
      </c>
      <c r="G27" s="213">
        <v>1695.1069185737183</v>
      </c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54"/>
      <c r="S27" s="55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3" customFormat="1" x14ac:dyDescent="0.2">
      <c r="A28" s="53" t="s">
        <v>51</v>
      </c>
      <c r="B28" s="213">
        <v>4840.4858721884939</v>
      </c>
      <c r="C28" s="213">
        <v>5382.1936221563701</v>
      </c>
      <c r="D28" s="213">
        <v>6205.3988679439044</v>
      </c>
      <c r="E28" s="213">
        <v>5437.9073614455556</v>
      </c>
      <c r="F28" s="213">
        <v>3786.360482402768</v>
      </c>
      <c r="G28" s="213">
        <v>3054.3314058341111</v>
      </c>
      <c r="H28" s="54"/>
      <c r="I28" s="55"/>
      <c r="J28" s="54"/>
      <c r="K28" s="55"/>
      <c r="L28" s="54"/>
      <c r="M28" s="55"/>
      <c r="N28" s="54"/>
      <c r="O28" s="55"/>
      <c r="P28" s="54"/>
      <c r="Q28" s="55"/>
      <c r="R28" s="54"/>
      <c r="S28" s="55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3" customFormat="1" x14ac:dyDescent="0.2">
      <c r="A29" s="53" t="s">
        <v>52</v>
      </c>
      <c r="B29" s="213">
        <v>6075.0878498239281</v>
      </c>
      <c r="C29" s="213">
        <v>7211.1868401154252</v>
      </c>
      <c r="D29" s="213">
        <v>10677.527928210924</v>
      </c>
      <c r="E29" s="213">
        <v>7124.1032786782844</v>
      </c>
      <c r="F29" s="213">
        <v>3412.9292220423122</v>
      </c>
      <c r="G29" s="213">
        <v>3605.8336546589821</v>
      </c>
      <c r="H29" s="54"/>
      <c r="I29" s="55"/>
      <c r="J29" s="54"/>
      <c r="K29" s="55"/>
      <c r="L29" s="54"/>
      <c r="M29" s="55"/>
      <c r="N29" s="54"/>
      <c r="O29" s="55"/>
      <c r="P29" s="54"/>
      <c r="Q29" s="55"/>
      <c r="R29" s="54"/>
      <c r="S29" s="55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3" customFormat="1" x14ac:dyDescent="0.2">
      <c r="A30" s="53" t="s">
        <v>64</v>
      </c>
      <c r="B30" s="213">
        <v>6107.0276187230393</v>
      </c>
      <c r="C30" s="213">
        <v>7637.9187638006879</v>
      </c>
      <c r="D30" s="213">
        <v>10767.263948663272</v>
      </c>
      <c r="E30" s="213">
        <v>7525.6347634674275</v>
      </c>
      <c r="F30" s="213">
        <v>3778.9151401004933</v>
      </c>
      <c r="G30" s="213">
        <v>3756.8512821861286</v>
      </c>
      <c r="H30" s="54"/>
      <c r="I30" s="55"/>
      <c r="J30" s="54"/>
      <c r="K30" s="55"/>
      <c r="L30" s="54"/>
      <c r="M30" s="55"/>
      <c r="N30" s="54"/>
      <c r="O30" s="55"/>
      <c r="P30" s="54"/>
      <c r="Q30" s="55"/>
      <c r="R30" s="54"/>
      <c r="S30" s="55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3" customFormat="1" x14ac:dyDescent="0.2">
      <c r="A31" s="53" t="s">
        <v>65</v>
      </c>
      <c r="B31" s="213">
        <v>6184.3515579474179</v>
      </c>
      <c r="C31" s="213">
        <v>7906.9341197249505</v>
      </c>
      <c r="D31" s="213">
        <v>13305.215287690955</v>
      </c>
      <c r="E31" s="213">
        <v>7161.4531689189225</v>
      </c>
      <c r="F31" s="213">
        <v>3394.0826846297073</v>
      </c>
      <c r="G31" s="213">
        <v>4336.8841272101172</v>
      </c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3" customFormat="1" x14ac:dyDescent="0.2">
      <c r="A32" s="53" t="s">
        <v>66</v>
      </c>
      <c r="B32" s="213">
        <v>6004.3731154299867</v>
      </c>
      <c r="C32" s="213">
        <v>8631.2215027046623</v>
      </c>
      <c r="D32" s="213">
        <v>16409.091737218529</v>
      </c>
      <c r="E32" s="213">
        <v>6758.0277226604167</v>
      </c>
      <c r="F32" s="213">
        <v>3782.2894646135742</v>
      </c>
      <c r="G32" s="213">
        <v>4149.8594851403441</v>
      </c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3" customFormat="1" x14ac:dyDescent="0.2">
      <c r="A33" s="53" t="s">
        <v>98</v>
      </c>
      <c r="B33" s="213">
        <v>4272.8396892239271</v>
      </c>
      <c r="C33" s="213">
        <v>7395.355309424227</v>
      </c>
      <c r="D33" s="213">
        <v>16097.053038730286</v>
      </c>
      <c r="E33" s="213">
        <v>5741.3356871476035</v>
      </c>
      <c r="F33" s="213">
        <v>3235.5053547000321</v>
      </c>
      <c r="G33" s="213">
        <v>3406.9430635627455</v>
      </c>
      <c r="H33" s="54"/>
      <c r="I33" s="55"/>
      <c r="J33" s="54"/>
      <c r="K33" s="55"/>
      <c r="L33" s="54"/>
      <c r="M33" s="55"/>
      <c r="N33" s="54"/>
      <c r="O33" s="55"/>
      <c r="P33" s="54"/>
      <c r="Q33" s="55"/>
      <c r="R33" s="54"/>
      <c r="S33" s="55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3" customFormat="1" x14ac:dyDescent="0.2">
      <c r="A34" s="54"/>
      <c r="B34" s="105"/>
      <c r="C34" s="105"/>
      <c r="D34" s="105"/>
      <c r="E34" s="105"/>
      <c r="F34" s="105"/>
      <c r="G34" s="105"/>
      <c r="H34" s="26"/>
      <c r="I34" s="55"/>
      <c r="J34" s="26"/>
      <c r="K34" s="55"/>
      <c r="L34" s="26"/>
      <c r="M34" s="55"/>
      <c r="N34" s="26"/>
      <c r="O34" s="55"/>
      <c r="P34" s="26"/>
      <c r="Q34" s="55"/>
      <c r="R34" s="26"/>
      <c r="S34" s="55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3" customFormat="1" x14ac:dyDescent="0.2">
      <c r="A35" s="52" t="s">
        <v>15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3" customFormat="1" x14ac:dyDescent="0.2">
      <c r="A36" s="53" t="s">
        <v>3</v>
      </c>
      <c r="B36" s="213">
        <v>5620.8883427376622</v>
      </c>
      <c r="C36" s="213">
        <v>6389.2570392834041</v>
      </c>
      <c r="D36" s="213">
        <v>12741.960798905286</v>
      </c>
      <c r="E36" s="213">
        <v>5891.4737139723075</v>
      </c>
      <c r="F36" s="213">
        <v>4117.2728288925591</v>
      </c>
      <c r="G36" s="213">
        <v>4438.5245268979215</v>
      </c>
      <c r="H36" s="54"/>
      <c r="I36" s="55"/>
      <c r="J36" s="54"/>
      <c r="K36" s="55"/>
      <c r="L36" s="54"/>
      <c r="M36" s="55"/>
      <c r="N36" s="54"/>
      <c r="O36" s="55"/>
      <c r="P36" s="54"/>
      <c r="Q36" s="55"/>
      <c r="R36" s="54"/>
      <c r="S36" s="55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3" customFormat="1" x14ac:dyDescent="0.2">
      <c r="A37" s="53" t="s">
        <v>4</v>
      </c>
      <c r="B37" s="213">
        <v>5181.5647800832667</v>
      </c>
      <c r="C37" s="213">
        <v>7599.304168554786</v>
      </c>
      <c r="D37" s="213">
        <v>12978.600627842437</v>
      </c>
      <c r="E37" s="213">
        <v>7136.0358251021162</v>
      </c>
      <c r="F37" s="213">
        <v>3369.8364097459225</v>
      </c>
      <c r="G37" s="213">
        <v>3017.318036054563</v>
      </c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3" customFormat="1" x14ac:dyDescent="0.2">
      <c r="A38" s="57"/>
      <c r="H38" s="26"/>
      <c r="I38" s="55"/>
      <c r="J38" s="26"/>
      <c r="K38" s="55"/>
      <c r="L38" s="26"/>
      <c r="M38" s="55"/>
      <c r="N38" s="26"/>
      <c r="O38" s="55"/>
      <c r="P38" s="26"/>
      <c r="Q38" s="55"/>
      <c r="R38" s="26"/>
      <c r="S38" s="55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3" customFormat="1" x14ac:dyDescent="0.2">
      <c r="A39" s="52" t="s">
        <v>111</v>
      </c>
      <c r="B39" s="103"/>
      <c r="C39" s="103"/>
      <c r="D39" s="103"/>
      <c r="E39" s="103"/>
      <c r="F39" s="103"/>
      <c r="G39" s="103"/>
      <c r="H39" s="74"/>
      <c r="I39" s="27"/>
      <c r="J39" s="74"/>
      <c r="K39" s="27"/>
      <c r="L39" s="74"/>
      <c r="M39" s="27"/>
      <c r="N39" s="74"/>
      <c r="O39" s="27"/>
      <c r="P39" s="74"/>
      <c r="Q39" s="27"/>
      <c r="R39" s="74"/>
      <c r="S39" s="27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3" customFormat="1" x14ac:dyDescent="0.2">
      <c r="A40" s="58" t="s">
        <v>103</v>
      </c>
      <c r="B40" s="213">
        <v>3192.6925661898981</v>
      </c>
      <c r="C40" s="213">
        <v>4211.9132188149115</v>
      </c>
      <c r="D40" s="213">
        <v>6017.5637881984021</v>
      </c>
      <c r="E40" s="213">
        <v>4197.1612893874344</v>
      </c>
      <c r="F40" s="213">
        <v>3126.7672307085618</v>
      </c>
      <c r="G40" s="213">
        <v>2099.6914232761465</v>
      </c>
      <c r="H40" s="54"/>
      <c r="I40" s="55"/>
      <c r="J40" s="54"/>
      <c r="K40" s="55"/>
      <c r="L40" s="54"/>
      <c r="M40" s="55"/>
      <c r="N40" s="54"/>
      <c r="O40" s="55"/>
      <c r="P40" s="54"/>
      <c r="Q40" s="55"/>
      <c r="R40" s="54"/>
      <c r="S40" s="55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3" customFormat="1" x14ac:dyDescent="0.2">
      <c r="A41" s="59" t="s">
        <v>113</v>
      </c>
      <c r="B41" s="213">
        <v>1890.7530727649464</v>
      </c>
      <c r="C41" s="213">
        <v>2777.9966411822584</v>
      </c>
      <c r="D41" s="213">
        <v>5156.1054185700104</v>
      </c>
      <c r="E41" s="213">
        <v>2387.2544964126023</v>
      </c>
      <c r="F41" s="213">
        <v>2205.7670576063124</v>
      </c>
      <c r="G41" s="213">
        <v>1486.3206630464585</v>
      </c>
      <c r="H41" s="54"/>
      <c r="I41" s="55"/>
      <c r="J41" s="54"/>
      <c r="K41" s="55"/>
      <c r="L41" s="54"/>
      <c r="M41" s="55"/>
      <c r="N41" s="54"/>
      <c r="O41" s="55"/>
      <c r="P41" s="54"/>
      <c r="Q41" s="55"/>
      <c r="R41" s="54"/>
      <c r="S41" s="55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3" customFormat="1" x14ac:dyDescent="0.2">
      <c r="A42" s="59" t="s">
        <v>114</v>
      </c>
      <c r="B42" s="213">
        <v>3743.0404317177176</v>
      </c>
      <c r="C42" s="213">
        <v>4542.136259499177</v>
      </c>
      <c r="D42" s="213">
        <v>6653.6317274607009</v>
      </c>
      <c r="E42" s="213">
        <v>4534.9226981405081</v>
      </c>
      <c r="F42" s="213">
        <v>3488.8068640141269</v>
      </c>
      <c r="G42" s="213">
        <v>2540.4906665175636</v>
      </c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3" customFormat="1" x14ac:dyDescent="0.2">
      <c r="A43" s="59" t="s">
        <v>115</v>
      </c>
      <c r="B43" s="213">
        <v>1010.9640167156947</v>
      </c>
      <c r="C43" s="213">
        <v>1100.0259030320651</v>
      </c>
      <c r="D43" s="213">
        <v>0</v>
      </c>
      <c r="E43" s="213">
        <v>584.44318996408265</v>
      </c>
      <c r="F43" s="213">
        <v>1768.7511907892658</v>
      </c>
      <c r="G43" s="213">
        <v>510.79890567521687</v>
      </c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3" customFormat="1" x14ac:dyDescent="0.2">
      <c r="A44" s="58" t="s">
        <v>104</v>
      </c>
      <c r="B44" s="213">
        <v>11147.876463631508</v>
      </c>
      <c r="C44" s="213">
        <v>11378.43943338881</v>
      </c>
      <c r="D44" s="213">
        <v>12949.636438417572</v>
      </c>
      <c r="E44" s="213">
        <v>10865.560136782293</v>
      </c>
      <c r="F44" s="213">
        <v>9697.2421419892889</v>
      </c>
      <c r="G44" s="213">
        <v>10546.979725904086</v>
      </c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3" customFormat="1" x14ac:dyDescent="0.2">
      <c r="A45" s="58" t="s">
        <v>105</v>
      </c>
      <c r="B45" s="213">
        <v>19806.993116891823</v>
      </c>
      <c r="C45" s="213">
        <v>20789.663010663149</v>
      </c>
      <c r="D45" s="213">
        <v>21238.213028651757</v>
      </c>
      <c r="E45" s="213">
        <v>20470.865012983242</v>
      </c>
      <c r="F45" s="213">
        <v>0</v>
      </c>
      <c r="G45" s="213">
        <v>18379.980709233711</v>
      </c>
      <c r="H45" s="54"/>
      <c r="I45" s="55"/>
      <c r="J45" s="54"/>
      <c r="K45" s="55"/>
      <c r="L45" s="54"/>
      <c r="M45" s="55"/>
      <c r="N45" s="54"/>
      <c r="O45" s="55"/>
      <c r="P45" s="54"/>
      <c r="Q45" s="55"/>
      <c r="R45" s="54"/>
      <c r="S45" s="55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3" customFormat="1" x14ac:dyDescent="0.2">
      <c r="A46" s="58" t="s">
        <v>106</v>
      </c>
      <c r="B46" s="213">
        <v>28400.829242013348</v>
      </c>
      <c r="C46" s="213">
        <v>30343.241532917651</v>
      </c>
      <c r="D46" s="213">
        <v>31879.98068610984</v>
      </c>
      <c r="E46" s="213">
        <v>29664.35805549629</v>
      </c>
      <c r="F46" s="213">
        <v>0</v>
      </c>
      <c r="G46" s="213">
        <v>26166.832050845245</v>
      </c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3" customFormat="1" x14ac:dyDescent="0.2">
      <c r="A47" s="58" t="s">
        <v>107</v>
      </c>
      <c r="B47" s="213">
        <v>53210.394459973941</v>
      </c>
      <c r="C47" s="213">
        <v>55103.734970926118</v>
      </c>
      <c r="D47" s="213">
        <v>58034.1754158775</v>
      </c>
      <c r="E47" s="213">
        <v>52468.158483664272</v>
      </c>
      <c r="F47" s="213">
        <v>0</v>
      </c>
      <c r="G47" s="213">
        <v>49858.788168974424</v>
      </c>
      <c r="H47" s="54"/>
      <c r="I47" s="55"/>
      <c r="J47" s="54"/>
      <c r="K47" s="55"/>
      <c r="L47" s="54"/>
      <c r="M47" s="55"/>
      <c r="N47" s="54"/>
      <c r="O47" s="55"/>
      <c r="P47" s="54"/>
      <c r="Q47" s="55"/>
      <c r="R47" s="54"/>
      <c r="S47" s="5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3" customFormat="1" x14ac:dyDescent="0.2">
      <c r="A48" s="54"/>
      <c r="I48" s="44"/>
      <c r="K48" s="44"/>
      <c r="M48" s="44"/>
      <c r="O48" s="44"/>
      <c r="Q48" s="44"/>
      <c r="S48" s="44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3" customFormat="1" x14ac:dyDescent="0.2">
      <c r="A49" s="52" t="s">
        <v>16</v>
      </c>
      <c r="B49" s="103"/>
      <c r="C49" s="103"/>
      <c r="D49" s="103"/>
      <c r="E49" s="103"/>
      <c r="F49" s="103"/>
      <c r="G49" s="103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3" customFormat="1" x14ac:dyDescent="0.2">
      <c r="A50" s="58" t="s">
        <v>45</v>
      </c>
      <c r="B50" s="213">
        <v>2535.340799674158</v>
      </c>
      <c r="C50" s="213">
        <v>3079.051713052484</v>
      </c>
      <c r="D50" s="213">
        <v>0</v>
      </c>
      <c r="E50" s="213">
        <v>3079.051713052484</v>
      </c>
      <c r="F50" s="213">
        <v>0</v>
      </c>
      <c r="G50" s="213">
        <v>2040.2533269445271</v>
      </c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3" customFormat="1" x14ac:dyDescent="0.2">
      <c r="A51" s="58" t="s">
        <v>46</v>
      </c>
      <c r="B51" s="213">
        <v>6164.879142520469</v>
      </c>
      <c r="C51" s="213">
        <v>8008.4593422332237</v>
      </c>
      <c r="D51" s="213">
        <v>0</v>
      </c>
      <c r="E51" s="213">
        <v>8008.4593422332237</v>
      </c>
      <c r="F51" s="213">
        <v>0</v>
      </c>
      <c r="G51" s="213">
        <v>3653.1931759251847</v>
      </c>
      <c r="H51" s="54"/>
      <c r="I51" s="55"/>
      <c r="J51" s="54"/>
      <c r="K51" s="55"/>
      <c r="L51" s="54"/>
      <c r="M51" s="55"/>
      <c r="N51" s="54"/>
      <c r="O51" s="55"/>
      <c r="P51" s="54"/>
      <c r="Q51" s="55"/>
      <c r="R51" s="54"/>
      <c r="S51" s="55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3" customFormat="1" x14ac:dyDescent="0.2">
      <c r="A52" s="58" t="s">
        <v>67</v>
      </c>
      <c r="B52" s="213">
        <v>6667.2564770133285</v>
      </c>
      <c r="C52" s="213">
        <v>7939.1559040185421</v>
      </c>
      <c r="D52" s="213">
        <v>12876.297254123945</v>
      </c>
      <c r="E52" s="213">
        <v>7327.1846717603603</v>
      </c>
      <c r="F52" s="213">
        <v>3465.483065755016</v>
      </c>
      <c r="G52" s="213">
        <v>4870.5851262479564</v>
      </c>
      <c r="H52" s="54"/>
      <c r="I52" s="55"/>
      <c r="J52" s="54"/>
      <c r="K52" s="55"/>
      <c r="L52" s="54"/>
      <c r="M52" s="55"/>
      <c r="N52" s="54"/>
      <c r="O52" s="55"/>
      <c r="P52" s="54"/>
      <c r="Q52" s="55"/>
      <c r="R52" s="54"/>
      <c r="S52" s="55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s="23" customFormat="1" x14ac:dyDescent="0.2">
      <c r="A53" s="58" t="s">
        <v>63</v>
      </c>
      <c r="B53" s="213">
        <v>3100</v>
      </c>
      <c r="C53" s="213">
        <v>3100</v>
      </c>
      <c r="D53" s="213">
        <v>0</v>
      </c>
      <c r="E53" s="213">
        <v>3100</v>
      </c>
      <c r="F53" s="213">
        <v>0</v>
      </c>
      <c r="G53" s="213">
        <v>0</v>
      </c>
      <c r="H53" s="54"/>
      <c r="I53" s="55"/>
      <c r="J53" s="54"/>
      <c r="K53" s="55"/>
      <c r="L53" s="54"/>
      <c r="M53" s="55"/>
      <c r="N53" s="54"/>
      <c r="O53" s="55"/>
      <c r="P53" s="54"/>
      <c r="Q53" s="55"/>
      <c r="R53" s="54"/>
      <c r="S53" s="55"/>
      <c r="V53" s="44"/>
      <c r="X53" s="44"/>
      <c r="Z53" s="44"/>
      <c r="AB53" s="44"/>
      <c r="AD53" s="44"/>
      <c r="AF53" s="44"/>
      <c r="AH53" s="44"/>
      <c r="AJ53" s="44"/>
      <c r="AL53" s="44"/>
    </row>
    <row r="54" spans="1:38" x14ac:dyDescent="0.2">
      <c r="A54" s="194"/>
      <c r="B54" s="193"/>
      <c r="C54" s="193"/>
      <c r="D54" s="193"/>
      <c r="E54" s="193"/>
      <c r="F54" s="193"/>
      <c r="G54" s="193"/>
    </row>
    <row r="55" spans="1:38" x14ac:dyDescent="0.2">
      <c r="A55" s="14" t="str">
        <f>'C01'!$A$46</f>
        <v>Fuente: Instituto Nacional de Estadística (INE). Encuesta Permanente de Hogares de Propósitos Múltiples, LXI 2018.</v>
      </c>
    </row>
    <row r="56" spans="1:38" x14ac:dyDescent="0.2">
      <c r="A56" s="14" t="str">
        <f>'C02'!$A$46</f>
        <v>(Promedio de salarios mínimos por rama)</v>
      </c>
    </row>
    <row r="57" spans="1:38" x14ac:dyDescent="0.2">
      <c r="A57" s="14" t="s">
        <v>112</v>
      </c>
      <c r="M57" s="12"/>
    </row>
    <row r="58" spans="1:38" x14ac:dyDescent="0.2">
      <c r="A58" s="14"/>
      <c r="M58" s="12"/>
    </row>
    <row r="59" spans="1:38" x14ac:dyDescent="0.2">
      <c r="A59" s="261" t="s">
        <v>85</v>
      </c>
      <c r="B59" s="261"/>
      <c r="C59" s="261"/>
      <c r="D59" s="261"/>
      <c r="E59" s="261"/>
      <c r="F59" s="261"/>
      <c r="G59" s="261"/>
    </row>
    <row r="60" spans="1:38" x14ac:dyDescent="0.2">
      <c r="A60" s="261" t="s">
        <v>86</v>
      </c>
      <c r="B60" s="261"/>
      <c r="C60" s="261"/>
      <c r="D60" s="261"/>
      <c r="E60" s="261"/>
      <c r="F60" s="261"/>
      <c r="G60" s="261"/>
    </row>
    <row r="61" spans="1:38" x14ac:dyDescent="0.2">
      <c r="A61" s="261" t="s">
        <v>90</v>
      </c>
      <c r="B61" s="261"/>
      <c r="C61" s="261"/>
      <c r="D61" s="261"/>
      <c r="E61" s="261"/>
      <c r="F61" s="261"/>
      <c r="G61" s="261"/>
    </row>
    <row r="62" spans="1:38" x14ac:dyDescent="0.2">
      <c r="A62" s="132" t="s">
        <v>20</v>
      </c>
      <c r="B62" s="12"/>
      <c r="C62" s="12"/>
      <c r="D62" s="12"/>
      <c r="E62" s="12"/>
      <c r="F62" s="12"/>
      <c r="G62" s="12"/>
    </row>
    <row r="63" spans="1:38" x14ac:dyDescent="0.2">
      <c r="A63" s="266" t="s">
        <v>38</v>
      </c>
      <c r="B63" s="264" t="s">
        <v>32</v>
      </c>
      <c r="C63" s="264"/>
      <c r="D63" s="264"/>
      <c r="E63" s="264"/>
      <c r="F63" s="264"/>
      <c r="G63" s="264"/>
    </row>
    <row r="64" spans="1:38" x14ac:dyDescent="0.2">
      <c r="A64" s="262"/>
      <c r="B64" s="262" t="s">
        <v>32</v>
      </c>
      <c r="C64" s="264" t="s">
        <v>8</v>
      </c>
      <c r="D64" s="264"/>
      <c r="E64" s="264"/>
      <c r="F64" s="264"/>
      <c r="G64" s="262" t="s">
        <v>1</v>
      </c>
    </row>
    <row r="65" spans="1:8" x14ac:dyDescent="0.2">
      <c r="A65" s="265"/>
      <c r="B65" s="265"/>
      <c r="C65" s="28" t="s">
        <v>11</v>
      </c>
      <c r="D65" s="199" t="s">
        <v>117</v>
      </c>
      <c r="E65" s="28" t="s">
        <v>12</v>
      </c>
      <c r="F65" s="211" t="s">
        <v>118</v>
      </c>
      <c r="G65" s="265"/>
    </row>
    <row r="66" spans="1:8" x14ac:dyDescent="0.2">
      <c r="A66" s="136"/>
      <c r="B66" s="136"/>
      <c r="C66" s="136"/>
      <c r="D66" s="137"/>
      <c r="E66" s="134"/>
      <c r="F66" s="212"/>
      <c r="G66" s="134"/>
    </row>
    <row r="67" spans="1:8" x14ac:dyDescent="0.2">
      <c r="A67" s="31" t="s">
        <v>75</v>
      </c>
      <c r="B67" s="94">
        <f t="shared" ref="B67:G67" si="0">B8</f>
        <v>5450.1323432570462</v>
      </c>
      <c r="C67" s="94">
        <f t="shared" si="0"/>
        <v>6790.1653407048561</v>
      </c>
      <c r="D67" s="95">
        <f t="shared" si="0"/>
        <v>12876.297254123945</v>
      </c>
      <c r="E67" s="94">
        <f t="shared" si="0"/>
        <v>6200.8167002247774</v>
      </c>
      <c r="F67" s="201">
        <f t="shared" si="0"/>
        <v>3465.483065755016</v>
      </c>
      <c r="G67" s="94">
        <f t="shared" si="0"/>
        <v>3784.8165939302958</v>
      </c>
    </row>
    <row r="68" spans="1:8" x14ac:dyDescent="0.2">
      <c r="A68" s="4"/>
      <c r="B68" s="201"/>
      <c r="C68" s="201"/>
      <c r="D68" s="202"/>
      <c r="E68" s="90"/>
      <c r="F68" s="90"/>
      <c r="G68" s="90"/>
      <c r="H68" s="120"/>
    </row>
    <row r="69" spans="1:8" x14ac:dyDescent="0.2">
      <c r="A69" s="17" t="s">
        <v>21</v>
      </c>
      <c r="B69" s="201"/>
      <c r="C69" s="201"/>
      <c r="D69" s="90"/>
      <c r="E69" s="201"/>
      <c r="F69" s="201"/>
      <c r="G69" s="201"/>
      <c r="H69" s="120"/>
    </row>
    <row r="70" spans="1:8" x14ac:dyDescent="0.2">
      <c r="A70" s="107" t="s">
        <v>132</v>
      </c>
      <c r="B70" s="213">
        <v>2522.9538847694598</v>
      </c>
      <c r="C70" s="213">
        <v>3066.248361108178</v>
      </c>
      <c r="D70" s="213">
        <v>0</v>
      </c>
      <c r="E70" s="213">
        <v>3066.248361108178</v>
      </c>
      <c r="F70" s="213">
        <v>0</v>
      </c>
      <c r="G70" s="213">
        <v>2031.6005660879821</v>
      </c>
      <c r="H70" s="120"/>
    </row>
    <row r="71" spans="1:8" x14ac:dyDescent="0.2">
      <c r="A71" s="107" t="s">
        <v>133</v>
      </c>
      <c r="B71" s="213">
        <v>4418.1630475569427</v>
      </c>
      <c r="C71" s="213">
        <v>4337.2157522486359</v>
      </c>
      <c r="D71" s="213">
        <v>0</v>
      </c>
      <c r="E71" s="213">
        <v>4337.2157522486359</v>
      </c>
      <c r="F71" s="213">
        <v>0</v>
      </c>
      <c r="G71" s="213">
        <v>4642.1838547404259</v>
      </c>
      <c r="H71" s="120"/>
    </row>
    <row r="72" spans="1:8" x14ac:dyDescent="0.2">
      <c r="A72" s="107" t="s">
        <v>72</v>
      </c>
      <c r="B72" s="213">
        <v>6164.879142520469</v>
      </c>
      <c r="C72" s="213">
        <v>8008.4593422332237</v>
      </c>
      <c r="D72" s="213">
        <v>0</v>
      </c>
      <c r="E72" s="213">
        <v>8008.4593422332237</v>
      </c>
      <c r="F72" s="213">
        <v>0</v>
      </c>
      <c r="G72" s="213">
        <v>3653.1931759251847</v>
      </c>
      <c r="H72" s="120"/>
    </row>
    <row r="73" spans="1:8" x14ac:dyDescent="0.2">
      <c r="A73" s="107" t="s">
        <v>134</v>
      </c>
      <c r="B73" s="213">
        <v>13520.400438976254</v>
      </c>
      <c r="C73" s="213">
        <v>17857.74849348807</v>
      </c>
      <c r="D73" s="213">
        <v>33700.71218257476</v>
      </c>
      <c r="E73" s="213">
        <v>9117.8794476231087</v>
      </c>
      <c r="F73" s="213">
        <v>0</v>
      </c>
      <c r="G73" s="213">
        <v>276.56955671058165</v>
      </c>
      <c r="H73" s="120"/>
    </row>
    <row r="74" spans="1:8" x14ac:dyDescent="0.2">
      <c r="A74" s="107" t="s">
        <v>135</v>
      </c>
      <c r="B74" s="213">
        <v>5570.0560748361759</v>
      </c>
      <c r="C74" s="213">
        <v>9958.2055598923343</v>
      </c>
      <c r="D74" s="213">
        <v>17309.415789521838</v>
      </c>
      <c r="E74" s="213">
        <v>6885.6292742301357</v>
      </c>
      <c r="F74" s="213">
        <v>0</v>
      </c>
      <c r="G74" s="213">
        <v>1567.8364050973773</v>
      </c>
      <c r="H74" s="120"/>
    </row>
    <row r="75" spans="1:8" x14ac:dyDescent="0.2">
      <c r="A75" s="107" t="s">
        <v>136</v>
      </c>
      <c r="B75" s="213">
        <v>6040.5746932121474</v>
      </c>
      <c r="C75" s="213">
        <v>5706.2259804225996</v>
      </c>
      <c r="D75" s="213">
        <v>11513.097675538203</v>
      </c>
      <c r="E75" s="213">
        <v>5602.9449656966035</v>
      </c>
      <c r="F75" s="213">
        <v>0</v>
      </c>
      <c r="G75" s="213">
        <v>7252.0760887123379</v>
      </c>
      <c r="H75" s="120"/>
    </row>
    <row r="76" spans="1:8" x14ac:dyDescent="0.2">
      <c r="A76" s="107" t="s">
        <v>137</v>
      </c>
      <c r="B76" s="213">
        <v>5615.2831264646793</v>
      </c>
      <c r="C76" s="213">
        <v>6920.7562890239597</v>
      </c>
      <c r="D76" s="213">
        <v>10000</v>
      </c>
      <c r="E76" s="213">
        <v>6916.0516726396445</v>
      </c>
      <c r="F76" s="213">
        <v>0</v>
      </c>
      <c r="G76" s="213">
        <v>4765.0602304881759</v>
      </c>
      <c r="H76" s="120"/>
    </row>
    <row r="77" spans="1:8" x14ac:dyDescent="0.2">
      <c r="A77" s="107" t="s">
        <v>138</v>
      </c>
      <c r="B77" s="213">
        <v>7486.6175478486712</v>
      </c>
      <c r="C77" s="213">
        <v>7277.0347197180636</v>
      </c>
      <c r="D77" s="213">
        <v>10127.535560111617</v>
      </c>
      <c r="E77" s="213">
        <v>7127.6487832995062</v>
      </c>
      <c r="F77" s="213">
        <v>0</v>
      </c>
      <c r="G77" s="213">
        <v>7626.052475901357</v>
      </c>
      <c r="H77" s="120"/>
    </row>
    <row r="78" spans="1:8" x14ac:dyDescent="0.2">
      <c r="A78" s="107" t="s">
        <v>139</v>
      </c>
      <c r="B78" s="213">
        <v>5444.2680202802812</v>
      </c>
      <c r="C78" s="213">
        <v>6240.8234123228531</v>
      </c>
      <c r="D78" s="213">
        <v>0</v>
      </c>
      <c r="E78" s="213">
        <v>6240.8234123228531</v>
      </c>
      <c r="F78" s="213">
        <v>0</v>
      </c>
      <c r="G78" s="213">
        <v>4727.3153806287819</v>
      </c>
      <c r="H78" s="120"/>
    </row>
    <row r="79" spans="1:8" x14ac:dyDescent="0.2">
      <c r="A79" s="107" t="s">
        <v>140</v>
      </c>
      <c r="B79" s="213">
        <v>8466.3937807441689</v>
      </c>
      <c r="C79" s="213">
        <v>9138.2136394431236</v>
      </c>
      <c r="D79" s="213">
        <v>12267.112213894039</v>
      </c>
      <c r="E79" s="213">
        <v>8732.4209146672893</v>
      </c>
      <c r="F79" s="213">
        <v>0</v>
      </c>
      <c r="G79" s="213">
        <v>5543.8856800529675</v>
      </c>
      <c r="H79" s="120"/>
    </row>
    <row r="80" spans="1:8" x14ac:dyDescent="0.2">
      <c r="A80" s="107" t="s">
        <v>141</v>
      </c>
      <c r="B80" s="213">
        <v>10369.992438635174</v>
      </c>
      <c r="C80" s="213">
        <v>10548.367798090661</v>
      </c>
      <c r="D80" s="213">
        <v>12485.092217068188</v>
      </c>
      <c r="E80" s="213">
        <v>10485.181823762836</v>
      </c>
      <c r="F80" s="213">
        <v>0</v>
      </c>
      <c r="G80" s="213">
        <v>8359.0279112363933</v>
      </c>
      <c r="H80" s="120"/>
    </row>
    <row r="81" spans="1:8" x14ac:dyDescent="0.2">
      <c r="A81" s="107" t="s">
        <v>142</v>
      </c>
      <c r="B81" s="213">
        <v>10678.803654596048</v>
      </c>
      <c r="C81" s="213">
        <v>8568.8553499379213</v>
      </c>
      <c r="D81" s="213">
        <v>15000</v>
      </c>
      <c r="E81" s="213">
        <v>8288.1218183216715</v>
      </c>
      <c r="F81" s="213">
        <v>0</v>
      </c>
      <c r="G81" s="213">
        <v>18138.140194208703</v>
      </c>
      <c r="H81" s="120"/>
    </row>
    <row r="82" spans="1:8" x14ac:dyDescent="0.2">
      <c r="A82" s="107" t="s">
        <v>143</v>
      </c>
      <c r="B82" s="213">
        <v>12406.932887964689</v>
      </c>
      <c r="C82" s="213">
        <v>13619.435305804942</v>
      </c>
      <c r="D82" s="213">
        <v>0</v>
      </c>
      <c r="E82" s="213">
        <v>13619.435305804942</v>
      </c>
      <c r="F82" s="213">
        <v>0</v>
      </c>
      <c r="G82" s="213">
        <v>11665.303346217806</v>
      </c>
      <c r="H82" s="120"/>
    </row>
    <row r="83" spans="1:8" x14ac:dyDescent="0.2">
      <c r="A83" s="107" t="s">
        <v>144</v>
      </c>
      <c r="B83" s="213">
        <v>7534.9280556641052</v>
      </c>
      <c r="C83" s="213">
        <v>8487.1488009126588</v>
      </c>
      <c r="D83" s="213">
        <v>0</v>
      </c>
      <c r="E83" s="213">
        <v>8487.1488009126588</v>
      </c>
      <c r="F83" s="213">
        <v>0</v>
      </c>
      <c r="G83" s="213">
        <v>3435.8045721097142</v>
      </c>
      <c r="H83" s="120"/>
    </row>
    <row r="84" spans="1:8" x14ac:dyDescent="0.2">
      <c r="A84" s="107" t="s">
        <v>145</v>
      </c>
      <c r="B84" s="213">
        <v>12713.820092403739</v>
      </c>
      <c r="C84" s="213">
        <v>12713.820092403739</v>
      </c>
      <c r="D84" s="213">
        <v>12729.677812242047</v>
      </c>
      <c r="E84" s="213">
        <v>11518.511418493796</v>
      </c>
      <c r="F84" s="213">
        <v>0</v>
      </c>
      <c r="G84" s="213">
        <v>0</v>
      </c>
      <c r="H84" s="120"/>
    </row>
    <row r="85" spans="1:8" x14ac:dyDescent="0.2">
      <c r="A85" s="107" t="s">
        <v>146</v>
      </c>
      <c r="B85" s="213">
        <v>11501.922866363249</v>
      </c>
      <c r="C85" s="213">
        <v>11492.838806521864</v>
      </c>
      <c r="D85" s="213">
        <v>12299.060439670346</v>
      </c>
      <c r="E85" s="213">
        <v>9731.6521309598302</v>
      </c>
      <c r="F85" s="213">
        <v>0</v>
      </c>
      <c r="G85" s="213">
        <v>12463.936198507443</v>
      </c>
      <c r="H85" s="120"/>
    </row>
    <row r="86" spans="1:8" x14ac:dyDescent="0.2">
      <c r="A86" s="107" t="s">
        <v>147</v>
      </c>
      <c r="B86" s="213">
        <v>13045.684718954219</v>
      </c>
      <c r="C86" s="213">
        <v>13241.326777875383</v>
      </c>
      <c r="D86" s="213">
        <v>14308.460890741073</v>
      </c>
      <c r="E86" s="213">
        <v>11914.131567131646</v>
      </c>
      <c r="F86" s="213">
        <v>0</v>
      </c>
      <c r="G86" s="213">
        <v>11113.931694765133</v>
      </c>
      <c r="H86" s="120"/>
    </row>
    <row r="87" spans="1:8" x14ac:dyDescent="0.2">
      <c r="A87" s="107" t="s">
        <v>148</v>
      </c>
      <c r="B87" s="213">
        <v>7835.2818971465858</v>
      </c>
      <c r="C87" s="213">
        <v>9565.2243775400348</v>
      </c>
      <c r="D87" s="213">
        <v>8781.4661760991276</v>
      </c>
      <c r="E87" s="213">
        <v>9656.113351220989</v>
      </c>
      <c r="F87" s="213">
        <v>0</v>
      </c>
      <c r="G87" s="213">
        <v>5636.0771723551243</v>
      </c>
      <c r="H87" s="120"/>
    </row>
    <row r="88" spans="1:8" x14ac:dyDescent="0.2">
      <c r="A88" s="107" t="s">
        <v>149</v>
      </c>
      <c r="B88" s="213">
        <v>3116.9376676309353</v>
      </c>
      <c r="C88" s="213">
        <v>6292.3872804481052</v>
      </c>
      <c r="D88" s="213">
        <v>4711.8777161480766</v>
      </c>
      <c r="E88" s="213">
        <v>6470.4184523010917</v>
      </c>
      <c r="F88" s="213">
        <v>1035.4434339603722</v>
      </c>
      <c r="G88" s="213">
        <v>2429.2347784996923</v>
      </c>
      <c r="H88" s="120"/>
    </row>
    <row r="89" spans="1:8" x14ac:dyDescent="0.2">
      <c r="A89" s="107" t="s">
        <v>150</v>
      </c>
      <c r="B89" s="213">
        <v>3448.2881410804835</v>
      </c>
      <c r="C89" s="213">
        <v>3450.8882204451784</v>
      </c>
      <c r="D89" s="213">
        <v>0</v>
      </c>
      <c r="E89" s="213">
        <v>2609.8436434451505</v>
      </c>
      <c r="F89" s="213">
        <v>3482.3021584793623</v>
      </c>
      <c r="G89" s="213">
        <v>2500</v>
      </c>
      <c r="H89" s="120"/>
    </row>
    <row r="90" spans="1:8" x14ac:dyDescent="0.2">
      <c r="A90" s="107" t="s">
        <v>151</v>
      </c>
      <c r="B90" s="213">
        <v>12868.481221232709</v>
      </c>
      <c r="C90" s="213">
        <v>12868.481221232709</v>
      </c>
      <c r="D90" s="213">
        <v>32000</v>
      </c>
      <c r="E90" s="213">
        <v>12378.015607693056</v>
      </c>
      <c r="F90" s="213">
        <v>0</v>
      </c>
      <c r="G90" s="213">
        <v>0</v>
      </c>
      <c r="H90" s="120"/>
    </row>
    <row r="91" spans="1:8" x14ac:dyDescent="0.2">
      <c r="A91" s="107" t="s">
        <v>164</v>
      </c>
      <c r="B91" s="213">
        <v>0</v>
      </c>
      <c r="C91" s="213">
        <v>0</v>
      </c>
      <c r="D91" s="213">
        <v>0</v>
      </c>
      <c r="E91" s="213">
        <v>0</v>
      </c>
      <c r="F91" s="213">
        <v>0</v>
      </c>
      <c r="G91" s="213">
        <v>0</v>
      </c>
      <c r="H91" s="120"/>
    </row>
    <row r="92" spans="1:8" x14ac:dyDescent="0.2">
      <c r="A92" s="107" t="s">
        <v>153</v>
      </c>
      <c r="B92" s="213">
        <v>3100</v>
      </c>
      <c r="C92" s="213">
        <v>3100</v>
      </c>
      <c r="D92" s="213">
        <v>0</v>
      </c>
      <c r="E92" s="213">
        <v>3100</v>
      </c>
      <c r="F92" s="213">
        <v>0</v>
      </c>
      <c r="G92" s="213">
        <v>0</v>
      </c>
      <c r="H92" s="120"/>
    </row>
    <row r="93" spans="1:8" x14ac:dyDescent="0.2">
      <c r="A93" s="10"/>
      <c r="B93" s="213"/>
      <c r="C93" s="213"/>
      <c r="D93" s="213"/>
      <c r="E93" s="213"/>
      <c r="F93" s="213"/>
      <c r="G93" s="213"/>
      <c r="H93" s="120"/>
    </row>
    <row r="94" spans="1:8" x14ac:dyDescent="0.2">
      <c r="A94" s="18" t="s">
        <v>18</v>
      </c>
      <c r="B94" s="103"/>
      <c r="C94" s="103"/>
      <c r="D94" s="103"/>
      <c r="E94" s="103"/>
      <c r="F94" s="103"/>
      <c r="G94" s="103"/>
      <c r="H94" s="120"/>
    </row>
    <row r="95" spans="1:8" x14ac:dyDescent="0.2">
      <c r="A95" s="107" t="s">
        <v>154</v>
      </c>
      <c r="B95" s="213">
        <v>13135.55852607855</v>
      </c>
      <c r="C95" s="213">
        <v>15393.613568425582</v>
      </c>
      <c r="D95" s="213">
        <v>21221.171660044267</v>
      </c>
      <c r="E95" s="213">
        <v>13936.040096187344</v>
      </c>
      <c r="F95" s="213">
        <v>0</v>
      </c>
      <c r="G95" s="213">
        <v>10562.2043005619</v>
      </c>
      <c r="H95" s="120"/>
    </row>
    <row r="96" spans="1:8" x14ac:dyDescent="0.2">
      <c r="A96" s="107" t="s">
        <v>155</v>
      </c>
      <c r="B96" s="213">
        <v>15004.307011901483</v>
      </c>
      <c r="C96" s="213">
        <v>15620.575120933059</v>
      </c>
      <c r="D96" s="213">
        <v>15620.575120933059</v>
      </c>
      <c r="E96" s="213">
        <v>0</v>
      </c>
      <c r="F96" s="213">
        <v>0</v>
      </c>
      <c r="G96" s="213">
        <v>13191.140795285322</v>
      </c>
      <c r="H96" s="120"/>
    </row>
    <row r="97" spans="1:8" x14ac:dyDescent="0.2">
      <c r="A97" s="107" t="s">
        <v>156</v>
      </c>
      <c r="B97" s="213">
        <v>10377.166122253735</v>
      </c>
      <c r="C97" s="213">
        <v>10942.866325334928</v>
      </c>
      <c r="D97" s="213">
        <v>11678.473537905296</v>
      </c>
      <c r="E97" s="213">
        <v>10516.895842847136</v>
      </c>
      <c r="F97" s="213">
        <v>0</v>
      </c>
      <c r="G97" s="213">
        <v>6718.2918573003908</v>
      </c>
      <c r="H97" s="120"/>
    </row>
    <row r="98" spans="1:8" x14ac:dyDescent="0.2">
      <c r="A98" s="107" t="s">
        <v>157</v>
      </c>
      <c r="B98" s="213">
        <v>10722.881177291434</v>
      </c>
      <c r="C98" s="213">
        <v>10974.037684365594</v>
      </c>
      <c r="D98" s="213">
        <v>13381.642382655662</v>
      </c>
      <c r="E98" s="213">
        <v>10267.480393024189</v>
      </c>
      <c r="F98" s="213">
        <v>0</v>
      </c>
      <c r="G98" s="213">
        <v>5806.5462889000546</v>
      </c>
      <c r="H98" s="120"/>
    </row>
    <row r="99" spans="1:8" x14ac:dyDescent="0.2">
      <c r="A99" s="107" t="s">
        <v>158</v>
      </c>
      <c r="B99" s="213">
        <v>5061.8118587215604</v>
      </c>
      <c r="C99" s="213">
        <v>6373.1030220780221</v>
      </c>
      <c r="D99" s="213">
        <v>9246.6814915599316</v>
      </c>
      <c r="E99" s="213">
        <v>6387.1054073189416</v>
      </c>
      <c r="F99" s="213">
        <v>3471.2737565020766</v>
      </c>
      <c r="G99" s="213">
        <v>4177.4098643782563</v>
      </c>
      <c r="H99" s="120"/>
    </row>
    <row r="100" spans="1:8" x14ac:dyDescent="0.2">
      <c r="A100" s="53" t="s">
        <v>159</v>
      </c>
      <c r="B100" s="213">
        <v>2192.3562222529845</v>
      </c>
      <c r="C100" s="213">
        <v>4789.7653291848183</v>
      </c>
      <c r="D100" s="213">
        <v>0</v>
      </c>
      <c r="E100" s="213">
        <v>4789.7653291848183</v>
      </c>
      <c r="F100" s="213">
        <v>0</v>
      </c>
      <c r="G100" s="213">
        <v>2032.8535991740548</v>
      </c>
      <c r="H100" s="120"/>
    </row>
    <row r="101" spans="1:8" x14ac:dyDescent="0.2">
      <c r="A101" s="107" t="s">
        <v>160</v>
      </c>
      <c r="B101" s="213">
        <v>6604.5188954380201</v>
      </c>
      <c r="C101" s="213">
        <v>6643.6782083707476</v>
      </c>
      <c r="D101" s="213">
        <v>10918.592842097853</v>
      </c>
      <c r="E101" s="213">
        <v>6558.7299875603458</v>
      </c>
      <c r="F101" s="213">
        <v>0</v>
      </c>
      <c r="G101" s="213">
        <v>3439.632660092916</v>
      </c>
    </row>
    <row r="102" spans="1:8" x14ac:dyDescent="0.2">
      <c r="A102" s="107" t="s">
        <v>161</v>
      </c>
      <c r="B102" s="213">
        <v>7569.5040138540135</v>
      </c>
      <c r="C102" s="213">
        <v>7896.460284828192</v>
      </c>
      <c r="D102" s="213">
        <v>10634.77078623385</v>
      </c>
      <c r="E102" s="213">
        <v>7799.8922809862115</v>
      </c>
      <c r="F102" s="213">
        <v>0</v>
      </c>
      <c r="G102" s="213">
        <v>7040.1443196113432</v>
      </c>
    </row>
    <row r="103" spans="1:8" x14ac:dyDescent="0.2">
      <c r="A103" s="107" t="s">
        <v>162</v>
      </c>
      <c r="B103" s="213">
        <v>3800.5615448652725</v>
      </c>
      <c r="C103" s="213">
        <v>4085.1510902843693</v>
      </c>
      <c r="D103" s="213">
        <v>6514.9705899986529</v>
      </c>
      <c r="E103" s="213">
        <v>4114.6014587502259</v>
      </c>
      <c r="F103" s="213">
        <v>3464.2694474777168</v>
      </c>
      <c r="G103" s="213">
        <v>3288.1643091401602</v>
      </c>
    </row>
    <row r="104" spans="1:8" x14ac:dyDescent="0.2">
      <c r="A104" s="107" t="s">
        <v>163</v>
      </c>
      <c r="B104" s="213">
        <v>25386.077274203421</v>
      </c>
      <c r="C104" s="213">
        <v>25386.077274203421</v>
      </c>
      <c r="D104" s="213">
        <v>25386.077274203421</v>
      </c>
      <c r="E104" s="213">
        <v>0</v>
      </c>
      <c r="F104" s="213">
        <v>0</v>
      </c>
      <c r="G104" s="213">
        <v>0</v>
      </c>
    </row>
    <row r="105" spans="1:8" x14ac:dyDescent="0.2">
      <c r="A105" s="107" t="s">
        <v>152</v>
      </c>
      <c r="B105" s="213">
        <v>0</v>
      </c>
      <c r="C105" s="213">
        <v>0</v>
      </c>
      <c r="D105" s="213">
        <v>0</v>
      </c>
      <c r="E105" s="213">
        <v>0</v>
      </c>
      <c r="F105" s="213">
        <v>0</v>
      </c>
      <c r="G105" s="213">
        <v>0</v>
      </c>
    </row>
    <row r="106" spans="1:8" x14ac:dyDescent="0.2">
      <c r="A106" s="216" t="s">
        <v>153</v>
      </c>
      <c r="B106" s="215">
        <v>0</v>
      </c>
      <c r="C106" s="215">
        <v>0</v>
      </c>
      <c r="D106" s="215">
        <v>0</v>
      </c>
      <c r="E106" s="215">
        <v>0</v>
      </c>
      <c r="F106" s="215">
        <v>0</v>
      </c>
      <c r="G106" s="215">
        <v>0</v>
      </c>
    </row>
    <row r="107" spans="1:8" x14ac:dyDescent="0.2">
      <c r="A107" s="14" t="str">
        <f>'C01'!$A$46</f>
        <v>Fuente: Instituto Nacional de Estadística (INE). Encuesta Permanente de Hogares de Propósitos Múltiples, LXI 2018.</v>
      </c>
      <c r="E107" s="132"/>
      <c r="F107" s="132"/>
      <c r="G107" s="132"/>
    </row>
    <row r="108" spans="1:8" x14ac:dyDescent="0.2">
      <c r="A108" s="14" t="str">
        <f>'C02'!$A$46</f>
        <v>(Promedio de salarios mínimos por rama)</v>
      </c>
      <c r="E108" s="132"/>
      <c r="F108" s="132"/>
      <c r="G108" s="132"/>
    </row>
  </sheetData>
  <mergeCells count="16">
    <mergeCell ref="B64:B65"/>
    <mergeCell ref="A4:A6"/>
    <mergeCell ref="B4:G4"/>
    <mergeCell ref="C64:F64"/>
    <mergeCell ref="A63:A65"/>
    <mergeCell ref="G64:G65"/>
    <mergeCell ref="B63:G63"/>
    <mergeCell ref="A1:G1"/>
    <mergeCell ref="A2:G2"/>
    <mergeCell ref="A3:G3"/>
    <mergeCell ref="A61:G61"/>
    <mergeCell ref="A59:G59"/>
    <mergeCell ref="A60:G60"/>
    <mergeCell ref="G5:G6"/>
    <mergeCell ref="B5:B6"/>
    <mergeCell ref="C5:F5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36"/>
  <sheetViews>
    <sheetView tabSelected="1" view="pageBreakPreview" topLeftCell="A78" zoomScale="115" zoomScaleNormal="100" zoomScaleSheetLayoutView="115" workbookViewId="0">
      <selection activeCell="B69" sqref="B69"/>
    </sheetView>
  </sheetViews>
  <sheetFormatPr baseColWidth="10" defaultColWidth="11.83203125" defaultRowHeight="11.25" x14ac:dyDescent="0.2"/>
  <cols>
    <col min="1" max="1" width="45.83203125" style="132" customWidth="1"/>
    <col min="2" max="6" width="10.33203125" style="132" customWidth="1"/>
    <col min="7" max="7" width="14" style="132" bestFit="1" customWidth="1"/>
    <col min="8" max="8" width="10.33203125" style="132" hidden="1" customWidth="1"/>
    <col min="9" max="9" width="5" style="132" hidden="1" customWidth="1"/>
    <col min="10" max="16384" width="11.83203125" style="132"/>
  </cols>
  <sheetData>
    <row r="1" spans="1:11" ht="27.75" customHeight="1" x14ac:dyDescent="0.2">
      <c r="A1" s="267" t="s">
        <v>129</v>
      </c>
      <c r="B1" s="267"/>
      <c r="C1" s="267"/>
      <c r="D1" s="267"/>
      <c r="E1" s="267"/>
      <c r="F1" s="267"/>
      <c r="G1" s="267"/>
      <c r="H1" s="267"/>
      <c r="I1" s="267"/>
    </row>
    <row r="2" spans="1:11" x14ac:dyDescent="0.2">
      <c r="A2" s="271" t="s">
        <v>40</v>
      </c>
      <c r="B2" s="271"/>
      <c r="C2" s="271"/>
      <c r="D2" s="271"/>
      <c r="E2" s="271"/>
      <c r="F2" s="271"/>
      <c r="G2" s="271"/>
      <c r="H2" s="271"/>
      <c r="I2" s="271"/>
    </row>
    <row r="3" spans="1:11" ht="12" customHeight="1" x14ac:dyDescent="0.2">
      <c r="A3" s="269" t="s">
        <v>38</v>
      </c>
      <c r="B3" s="269" t="s">
        <v>34</v>
      </c>
      <c r="C3" s="272" t="s">
        <v>8</v>
      </c>
      <c r="D3" s="272"/>
      <c r="E3" s="272"/>
      <c r="F3" s="272"/>
      <c r="G3" s="269" t="s">
        <v>35</v>
      </c>
      <c r="H3" s="269" t="s">
        <v>43</v>
      </c>
      <c r="I3" s="269" t="s">
        <v>36</v>
      </c>
    </row>
    <row r="4" spans="1:11" ht="20.25" customHeight="1" x14ac:dyDescent="0.2">
      <c r="A4" s="270"/>
      <c r="B4" s="270"/>
      <c r="C4" s="41" t="s">
        <v>0</v>
      </c>
      <c r="D4" s="41" t="s">
        <v>117</v>
      </c>
      <c r="E4" s="41" t="s">
        <v>12</v>
      </c>
      <c r="F4" s="41" t="s">
        <v>118</v>
      </c>
      <c r="G4" s="270"/>
      <c r="H4" s="270"/>
      <c r="I4" s="270"/>
    </row>
    <row r="5" spans="1:11" x14ac:dyDescent="0.2">
      <c r="A5" s="138"/>
      <c r="B5" s="15"/>
      <c r="C5" s="15"/>
      <c r="D5" s="15"/>
      <c r="E5" s="15"/>
      <c r="F5" s="15"/>
      <c r="G5" s="15"/>
      <c r="H5" s="15"/>
      <c r="I5" s="15"/>
    </row>
    <row r="6" spans="1:11" x14ac:dyDescent="0.2">
      <c r="A6" s="34" t="s">
        <v>75</v>
      </c>
      <c r="B6" s="97">
        <v>7.6701798642351591</v>
      </c>
      <c r="C6" s="97">
        <v>8.5216813926194614</v>
      </c>
      <c r="D6" s="97">
        <v>12.523347646576429</v>
      </c>
      <c r="E6" s="97">
        <v>8.0703646782290157</v>
      </c>
      <c r="F6" s="97">
        <v>6.4639496872320077</v>
      </c>
      <c r="G6" s="97">
        <v>6.533274196244605</v>
      </c>
      <c r="H6" s="97" t="e">
        <v>#REF!</v>
      </c>
      <c r="I6" s="97" t="e">
        <v>#REF!</v>
      </c>
      <c r="J6" s="16"/>
      <c r="K6" s="16"/>
    </row>
    <row r="7" spans="1:11" ht="12.75" customHeight="1" x14ac:dyDescent="0.2">
      <c r="A7" s="139"/>
      <c r="H7" s="140"/>
      <c r="I7" s="140"/>
    </row>
    <row r="8" spans="1:11" ht="12.75" customHeight="1" x14ac:dyDescent="0.2">
      <c r="A8" s="110" t="s">
        <v>13</v>
      </c>
      <c r="B8" s="203"/>
      <c r="C8" s="203"/>
      <c r="D8" s="203"/>
      <c r="E8" s="203"/>
      <c r="F8" s="203"/>
      <c r="G8" s="203"/>
      <c r="H8" s="115"/>
      <c r="I8" s="115"/>
    </row>
    <row r="9" spans="1:11" x14ac:dyDescent="0.2">
      <c r="A9" s="141" t="s">
        <v>73</v>
      </c>
      <c r="B9" s="209">
        <v>8.8643131516747236</v>
      </c>
      <c r="C9" s="209">
        <v>9.6008090610337771</v>
      </c>
      <c r="D9" s="209">
        <v>12.777206772006277</v>
      </c>
      <c r="E9" s="209">
        <v>9.2645729917757471</v>
      </c>
      <c r="F9" s="209">
        <v>6.5461569233263894</v>
      </c>
      <c r="G9" s="209">
        <v>7.6578890157077888</v>
      </c>
      <c r="H9" s="98" t="e">
        <f t="shared" ref="H9:I9" si="0">AVERAGE(H10:H12)</f>
        <v>#REF!</v>
      </c>
      <c r="I9" s="98" t="e">
        <f t="shared" si="0"/>
        <v>#REF!</v>
      </c>
    </row>
    <row r="10" spans="1:11" x14ac:dyDescent="0.2">
      <c r="A10" s="142" t="s">
        <v>68</v>
      </c>
      <c r="B10" s="209">
        <v>9.7583096381998082</v>
      </c>
      <c r="C10" s="209">
        <v>10.429139470327863</v>
      </c>
      <c r="D10" s="209">
        <v>12.408688965782396</v>
      </c>
      <c r="E10" s="209">
        <v>10.302627479489027</v>
      </c>
      <c r="F10" s="209">
        <v>6.8525932666060037</v>
      </c>
      <c r="G10" s="209">
        <v>8.4934219833074049</v>
      </c>
      <c r="H10" s="98" t="e">
        <v>#REF!</v>
      </c>
      <c r="I10" s="98" t="e">
        <v>#REF!</v>
      </c>
    </row>
    <row r="11" spans="1:11" x14ac:dyDescent="0.2">
      <c r="A11" s="142" t="s">
        <v>69</v>
      </c>
      <c r="B11" s="209">
        <v>9.4643559309692282</v>
      </c>
      <c r="C11" s="209">
        <v>9.9662095447065404</v>
      </c>
      <c r="D11" s="209">
        <v>14.108196721311476</v>
      </c>
      <c r="E11" s="209">
        <v>9.8755766113950969</v>
      </c>
      <c r="F11" s="209">
        <v>6.2479338842975221</v>
      </c>
      <c r="G11" s="209">
        <v>8.4737981810307659</v>
      </c>
      <c r="H11" s="98" t="e">
        <v>#REF!</v>
      </c>
      <c r="I11" s="98" t="e">
        <v>#REF!</v>
      </c>
    </row>
    <row r="12" spans="1:11" x14ac:dyDescent="0.2">
      <c r="A12" s="142" t="s">
        <v>97</v>
      </c>
      <c r="B12" s="209">
        <v>8.4645693612592545</v>
      </c>
      <c r="C12" s="209">
        <v>9.2370073490972135</v>
      </c>
      <c r="D12" s="209">
        <v>12.817892478971714</v>
      </c>
      <c r="E12" s="209">
        <v>8.7786191824811741</v>
      </c>
      <c r="F12" s="209">
        <v>6.4745666757852103</v>
      </c>
      <c r="G12" s="209">
        <v>7.2941323392546531</v>
      </c>
      <c r="H12" s="98" t="e">
        <v>#REF!</v>
      </c>
      <c r="I12" s="98" t="e">
        <v>#REF!</v>
      </c>
    </row>
    <row r="13" spans="1:11" x14ac:dyDescent="0.2">
      <c r="A13" s="141" t="s">
        <v>70</v>
      </c>
      <c r="B13" s="209">
        <v>5.8346292733071561</v>
      </c>
      <c r="C13" s="209">
        <v>6.4458964143426352</v>
      </c>
      <c r="D13" s="209">
        <v>11.489002932551328</v>
      </c>
      <c r="E13" s="209">
        <v>6.039844272765988</v>
      </c>
      <c r="F13" s="209">
        <v>6.2465753424657544</v>
      </c>
      <c r="G13" s="209">
        <v>5.2326043737574626</v>
      </c>
      <c r="H13" s="98" t="e">
        <v>#REF!</v>
      </c>
      <c r="I13" s="98" t="e">
        <v>#REF!</v>
      </c>
    </row>
    <row r="14" spans="1:11" x14ac:dyDescent="0.2">
      <c r="A14" s="143"/>
      <c r="H14" s="112"/>
      <c r="I14" s="112"/>
    </row>
    <row r="15" spans="1:11" x14ac:dyDescent="0.2">
      <c r="A15" s="110" t="s">
        <v>14</v>
      </c>
      <c r="B15" s="209"/>
      <c r="C15" s="209"/>
      <c r="D15" s="209"/>
      <c r="E15" s="209"/>
      <c r="F15" s="209"/>
      <c r="G15" s="209"/>
      <c r="H15" s="115" t="e">
        <v>#REF!</v>
      </c>
      <c r="I15" s="115" t="e">
        <v>#REF!</v>
      </c>
    </row>
    <row r="16" spans="1:11" x14ac:dyDescent="0.2">
      <c r="A16" s="141" t="s">
        <v>44</v>
      </c>
      <c r="B16" s="209">
        <v>0</v>
      </c>
      <c r="C16" s="209">
        <v>0</v>
      </c>
      <c r="D16" s="209">
        <v>0</v>
      </c>
      <c r="E16" s="209">
        <v>0</v>
      </c>
      <c r="F16" s="209">
        <v>0</v>
      </c>
      <c r="G16" s="209">
        <v>0</v>
      </c>
      <c r="H16" s="98" t="e">
        <v>#REF!</v>
      </c>
      <c r="I16" s="98" t="e">
        <v>#REF!</v>
      </c>
    </row>
    <row r="17" spans="1:9" ht="12.75" customHeight="1" x14ac:dyDescent="0.2">
      <c r="A17" s="141" t="s">
        <v>45</v>
      </c>
      <c r="B17" s="209">
        <v>4.8763923125819533</v>
      </c>
      <c r="C17" s="209">
        <v>5.1609467451666955</v>
      </c>
      <c r="D17" s="209">
        <v>5.3342519427997734</v>
      </c>
      <c r="E17" s="209">
        <v>5.1581972330007364</v>
      </c>
      <c r="F17" s="209">
        <v>5.1247264120915661</v>
      </c>
      <c r="G17" s="209">
        <v>4.600644648433275</v>
      </c>
      <c r="H17" s="98" t="e">
        <v>#REF!</v>
      </c>
      <c r="I17" s="98" t="e">
        <v>#REF!</v>
      </c>
    </row>
    <row r="18" spans="1:9" x14ac:dyDescent="0.2">
      <c r="A18" s="141" t="s">
        <v>46</v>
      </c>
      <c r="B18" s="209">
        <v>10.544511037663851</v>
      </c>
      <c r="C18" s="209">
        <v>10.645529075159331</v>
      </c>
      <c r="D18" s="209">
        <v>11.034740823073422</v>
      </c>
      <c r="E18" s="209">
        <v>10.611775941682231</v>
      </c>
      <c r="F18" s="209">
        <v>10.051179535960042</v>
      </c>
      <c r="G18" s="209">
        <v>10.354578341419561</v>
      </c>
      <c r="H18" s="98" t="e">
        <v>#REF!</v>
      </c>
      <c r="I18" s="98" t="e">
        <v>#REF!</v>
      </c>
    </row>
    <row r="19" spans="1:9" ht="12.75" customHeight="1" x14ac:dyDescent="0.2">
      <c r="A19" s="141" t="s">
        <v>47</v>
      </c>
      <c r="B19" s="209">
        <v>15.412882451083238</v>
      </c>
      <c r="C19" s="209">
        <v>15.327660963637191</v>
      </c>
      <c r="D19" s="209">
        <v>15.978187915712489</v>
      </c>
      <c r="E19" s="209">
        <v>14.926691049294446</v>
      </c>
      <c r="F19" s="209">
        <v>14.25</v>
      </c>
      <c r="G19" s="209">
        <v>15.743869670997785</v>
      </c>
      <c r="H19" s="98" t="e">
        <v>#REF!</v>
      </c>
      <c r="I19" s="98" t="e">
        <v>#REF!</v>
      </c>
    </row>
    <row r="20" spans="1:9" x14ac:dyDescent="0.2">
      <c r="A20" s="141" t="s">
        <v>63</v>
      </c>
      <c r="B20" s="209">
        <v>6.5544596981073759</v>
      </c>
      <c r="C20" s="209">
        <v>10.741502100443924</v>
      </c>
      <c r="D20" s="209">
        <v>12</v>
      </c>
      <c r="E20" s="209">
        <v>7</v>
      </c>
      <c r="F20" s="209">
        <v>0</v>
      </c>
      <c r="G20" s="209">
        <v>2.6055528476021683</v>
      </c>
      <c r="H20" s="98" t="e">
        <v>#REF!</v>
      </c>
      <c r="I20" s="98" t="e">
        <v>#REF!</v>
      </c>
    </row>
    <row r="21" spans="1:9" ht="12.75" customHeight="1" x14ac:dyDescent="0.2">
      <c r="A21" s="141"/>
      <c r="H21" s="112"/>
      <c r="I21" s="112"/>
    </row>
    <row r="22" spans="1:9" x14ac:dyDescent="0.2">
      <c r="A22" s="110" t="s">
        <v>19</v>
      </c>
      <c r="B22" s="203"/>
      <c r="C22" s="203"/>
      <c r="D22" s="203"/>
      <c r="E22" s="203"/>
      <c r="F22" s="203"/>
      <c r="G22" s="203"/>
      <c r="H22" s="115" t="e">
        <v>#REF!</v>
      </c>
      <c r="I22" s="115" t="e">
        <v>#REF!</v>
      </c>
    </row>
    <row r="23" spans="1:9" x14ac:dyDescent="0.2">
      <c r="A23" s="141" t="s">
        <v>48</v>
      </c>
      <c r="B23" s="209">
        <v>3.7180064905146004</v>
      </c>
      <c r="C23" s="209">
        <v>3.427366717381799</v>
      </c>
      <c r="D23" s="209">
        <v>7</v>
      </c>
      <c r="E23" s="209">
        <v>3.2289767787199026</v>
      </c>
      <c r="F23" s="209">
        <v>0</v>
      </c>
      <c r="G23" s="209">
        <v>4.0389277491593321</v>
      </c>
      <c r="H23" s="98" t="e">
        <v>#REF!</v>
      </c>
      <c r="I23" s="98" t="e">
        <v>#REF!</v>
      </c>
    </row>
    <row r="24" spans="1:9" x14ac:dyDescent="0.2">
      <c r="A24" s="141" t="s">
        <v>49</v>
      </c>
      <c r="B24" s="209">
        <v>5.7995681634626868</v>
      </c>
      <c r="C24" s="209">
        <v>5.8607534355889435</v>
      </c>
      <c r="D24" s="209">
        <v>0</v>
      </c>
      <c r="E24" s="209">
        <v>5.8106210670896239</v>
      </c>
      <c r="F24" s="209">
        <v>6.297164463665867</v>
      </c>
      <c r="G24" s="209">
        <v>5.5062565384604056</v>
      </c>
      <c r="H24" s="98" t="e">
        <v>#REF!</v>
      </c>
      <c r="I24" s="98" t="e">
        <v>#REF!</v>
      </c>
    </row>
    <row r="25" spans="1:9" x14ac:dyDescent="0.2">
      <c r="A25" s="141" t="s">
        <v>50</v>
      </c>
      <c r="B25" s="209">
        <v>7.1012570314300607</v>
      </c>
      <c r="C25" s="209">
        <v>7.0440116223503511</v>
      </c>
      <c r="D25" s="209">
        <v>8.5983898669090735</v>
      </c>
      <c r="E25" s="209">
        <v>7.0242303904008727</v>
      </c>
      <c r="F25" s="209">
        <v>7.1340029808075354</v>
      </c>
      <c r="G25" s="209">
        <v>7.3994600605343548</v>
      </c>
      <c r="H25" s="98" t="e">
        <v>#REF!</v>
      </c>
      <c r="I25" s="98" t="e">
        <v>#REF!</v>
      </c>
    </row>
    <row r="26" spans="1:9" x14ac:dyDescent="0.2">
      <c r="A26" s="141" t="s">
        <v>51</v>
      </c>
      <c r="B26" s="209">
        <v>8.7836748549809442</v>
      </c>
      <c r="C26" s="209">
        <v>8.9800761641675102</v>
      </c>
      <c r="D26" s="209">
        <v>11.631841099872576</v>
      </c>
      <c r="E26" s="209">
        <v>8.870861921375246</v>
      </c>
      <c r="F26" s="209">
        <v>7.7872543752482546</v>
      </c>
      <c r="G26" s="209">
        <v>8.1322672379530125</v>
      </c>
      <c r="H26" s="98" t="e">
        <v>#REF!</v>
      </c>
      <c r="I26" s="98" t="e">
        <v>#REF!</v>
      </c>
    </row>
    <row r="27" spans="1:9" x14ac:dyDescent="0.2">
      <c r="A27" s="141" t="s">
        <v>52</v>
      </c>
      <c r="B27" s="209">
        <v>9.0867481919084074</v>
      </c>
      <c r="C27" s="209">
        <v>9.6299750932359434</v>
      </c>
      <c r="D27" s="209">
        <v>13.697238002440113</v>
      </c>
      <c r="E27" s="209">
        <v>9.3987311845432302</v>
      </c>
      <c r="F27" s="209">
        <v>6.5148947358869078</v>
      </c>
      <c r="G27" s="209">
        <v>7.8871404862814067</v>
      </c>
      <c r="H27" s="98" t="e">
        <v>#REF!</v>
      </c>
      <c r="I27" s="98" t="e">
        <v>#REF!</v>
      </c>
    </row>
    <row r="28" spans="1:9" x14ac:dyDescent="0.2">
      <c r="A28" s="141" t="s">
        <v>64</v>
      </c>
      <c r="B28" s="209">
        <v>8.2312110009947865</v>
      </c>
      <c r="C28" s="209">
        <v>8.9741188189085079</v>
      </c>
      <c r="D28" s="209">
        <v>13.204675356727124</v>
      </c>
      <c r="E28" s="209">
        <v>8.5162789831528265</v>
      </c>
      <c r="F28" s="209">
        <v>6.1610772668462417</v>
      </c>
      <c r="G28" s="209">
        <v>7.0780417774660682</v>
      </c>
      <c r="H28" s="98" t="e">
        <v>#REF!</v>
      </c>
      <c r="I28" s="98" t="e">
        <v>#REF!</v>
      </c>
    </row>
    <row r="29" spans="1:9" ht="12.75" customHeight="1" x14ac:dyDescent="0.2">
      <c r="A29" s="141" t="s">
        <v>65</v>
      </c>
      <c r="B29" s="209">
        <v>7.4300688393695911</v>
      </c>
      <c r="C29" s="209">
        <v>8.2157568497100009</v>
      </c>
      <c r="D29" s="209">
        <v>13.124613353039047</v>
      </c>
      <c r="E29" s="209">
        <v>7.270339902539404</v>
      </c>
      <c r="F29" s="209">
        <v>5.9744188539966512</v>
      </c>
      <c r="G29" s="209">
        <v>6.5703378192933197</v>
      </c>
      <c r="H29" s="98" t="e">
        <v>#REF!</v>
      </c>
      <c r="I29" s="98" t="e">
        <v>#REF!</v>
      </c>
    </row>
    <row r="30" spans="1:9" x14ac:dyDescent="0.2">
      <c r="A30" s="141" t="s">
        <v>66</v>
      </c>
      <c r="B30" s="209">
        <v>6.9732288341994817</v>
      </c>
      <c r="C30" s="209">
        <v>8.1903679131795357</v>
      </c>
      <c r="D30" s="209">
        <v>12.180168305988071</v>
      </c>
      <c r="E30" s="209">
        <v>7.037749897816985</v>
      </c>
      <c r="F30" s="209">
        <v>5.4800784640934399</v>
      </c>
      <c r="G30" s="209">
        <v>6.1070417202036467</v>
      </c>
      <c r="H30" s="98" t="e">
        <v>#REF!</v>
      </c>
      <c r="I30" s="98" t="e">
        <v>#REF!</v>
      </c>
    </row>
    <row r="31" spans="1:9" ht="12.75" customHeight="1" x14ac:dyDescent="0.2">
      <c r="A31" s="141" t="s">
        <v>98</v>
      </c>
      <c r="B31" s="209">
        <v>5.4585432341215823</v>
      </c>
      <c r="C31" s="209">
        <v>6.8959835708842281</v>
      </c>
      <c r="D31" s="209">
        <v>10.151930708143725</v>
      </c>
      <c r="E31" s="209">
        <v>6.0021365645622042</v>
      </c>
      <c r="F31" s="209">
        <v>4.758065931316799</v>
      </c>
      <c r="G31" s="209">
        <v>5.0346362986663022</v>
      </c>
      <c r="H31" s="98" t="e">
        <v>#REF!</v>
      </c>
      <c r="I31" s="98" t="e">
        <v>#REF!</v>
      </c>
    </row>
    <row r="32" spans="1:9" x14ac:dyDescent="0.2">
      <c r="A32" s="141"/>
      <c r="B32" s="106"/>
      <c r="C32" s="106"/>
      <c r="D32" s="106"/>
      <c r="E32" s="106"/>
      <c r="F32" s="106"/>
      <c r="G32" s="106"/>
      <c r="H32" s="112"/>
      <c r="I32" s="112"/>
    </row>
    <row r="33" spans="1:9" x14ac:dyDescent="0.2">
      <c r="A33" s="110" t="s">
        <v>15</v>
      </c>
      <c r="H33" s="115" t="e">
        <v>#REF!</v>
      </c>
      <c r="I33" s="115" t="e">
        <v>#REF!</v>
      </c>
    </row>
    <row r="34" spans="1:9" x14ac:dyDescent="0.2">
      <c r="A34" s="141" t="s">
        <v>3</v>
      </c>
      <c r="B34" s="209">
        <v>7.2031924993652732</v>
      </c>
      <c r="C34" s="209">
        <v>7.6994037074130128</v>
      </c>
      <c r="D34" s="209">
        <v>11.508467685087517</v>
      </c>
      <c r="E34" s="209">
        <v>7.3780738767367469</v>
      </c>
      <c r="F34" s="209">
        <v>5.9849619403532595</v>
      </c>
      <c r="G34" s="209">
        <v>6.3861119026536644</v>
      </c>
      <c r="H34" s="98" t="e">
        <v>#REF!</v>
      </c>
      <c r="I34" s="98" t="e">
        <v>#REF!</v>
      </c>
    </row>
    <row r="35" spans="1:9" x14ac:dyDescent="0.2">
      <c r="A35" s="141" t="s">
        <v>4</v>
      </c>
      <c r="B35" s="209">
        <v>8.3843522527154128</v>
      </c>
      <c r="C35" s="209">
        <v>10.103224780829439</v>
      </c>
      <c r="D35" s="209">
        <v>13.280016716555949</v>
      </c>
      <c r="E35" s="209">
        <v>10.038788867553466</v>
      </c>
      <c r="F35" s="209">
        <v>6.5237210643401689</v>
      </c>
      <c r="G35" s="209">
        <v>6.7015600628440986</v>
      </c>
      <c r="H35" s="98" t="e">
        <v>#REF!</v>
      </c>
      <c r="I35" s="98" t="e">
        <v>#REF!</v>
      </c>
    </row>
    <row r="36" spans="1:9" x14ac:dyDescent="0.2">
      <c r="A36" s="144"/>
      <c r="H36" s="112"/>
      <c r="I36" s="112"/>
    </row>
    <row r="37" spans="1:9" x14ac:dyDescent="0.2">
      <c r="A37" s="35" t="s">
        <v>111</v>
      </c>
      <c r="B37" s="203"/>
      <c r="C37" s="203"/>
      <c r="D37" s="203"/>
      <c r="E37" s="203"/>
      <c r="F37" s="203"/>
      <c r="G37" s="203"/>
      <c r="H37" s="114" t="e">
        <v>#REF!</v>
      </c>
      <c r="I37" s="114" t="e">
        <v>#REF!</v>
      </c>
    </row>
    <row r="38" spans="1:9" x14ac:dyDescent="0.2">
      <c r="A38" s="36" t="s">
        <v>103</v>
      </c>
      <c r="B38" s="209">
        <v>6.8182222916456414</v>
      </c>
      <c r="C38" s="209">
        <v>7.4281110702829158</v>
      </c>
      <c r="D38" s="209">
        <v>10.536130780453417</v>
      </c>
      <c r="E38" s="209">
        <v>7.2839129721641793</v>
      </c>
      <c r="F38" s="209">
        <v>6.4346760331752435</v>
      </c>
      <c r="G38" s="209">
        <v>6.1176180856018885</v>
      </c>
      <c r="H38" s="98" t="e">
        <f t="shared" ref="H38:I38" si="1">AVERAGE(H39:H41)</f>
        <v>#REF!</v>
      </c>
      <c r="I38" s="98" t="e">
        <f t="shared" si="1"/>
        <v>#REF!</v>
      </c>
    </row>
    <row r="39" spans="1:9" x14ac:dyDescent="0.2">
      <c r="A39" s="37" t="s">
        <v>113</v>
      </c>
      <c r="B39" s="209">
        <v>6.8942404933926529</v>
      </c>
      <c r="C39" s="209">
        <v>8.0727417387669114</v>
      </c>
      <c r="D39" s="209">
        <v>11.550181006944721</v>
      </c>
      <c r="E39" s="209">
        <v>7.5039647519859471</v>
      </c>
      <c r="F39" s="209">
        <v>6.654152045942781</v>
      </c>
      <c r="G39" s="209">
        <v>6.3105355510238761</v>
      </c>
      <c r="H39" s="98" t="e">
        <v>#REF!</v>
      </c>
      <c r="I39" s="98" t="e">
        <v>#REF!</v>
      </c>
    </row>
    <row r="40" spans="1:9" x14ac:dyDescent="0.2">
      <c r="A40" s="37" t="s">
        <v>114</v>
      </c>
      <c r="B40" s="209">
        <v>6.7941830041412929</v>
      </c>
      <c r="C40" s="209">
        <v>7.3034081547929297</v>
      </c>
      <c r="D40" s="209">
        <v>9.7768899864501417</v>
      </c>
      <c r="E40" s="209">
        <v>7.249678211009714</v>
      </c>
      <c r="F40" s="209">
        <v>6.4443905377396939</v>
      </c>
      <c r="G40" s="209">
        <v>5.9831914846436316</v>
      </c>
      <c r="H40" s="98" t="e">
        <v>#REF!</v>
      </c>
      <c r="I40" s="98" t="e">
        <v>#REF!</v>
      </c>
    </row>
    <row r="41" spans="1:9" x14ac:dyDescent="0.2">
      <c r="A41" s="37" t="s">
        <v>115</v>
      </c>
      <c r="B41" s="209">
        <v>5.5763591336581317</v>
      </c>
      <c r="C41" s="209">
        <v>5.4135253278893911</v>
      </c>
      <c r="D41" s="209">
        <v>0</v>
      </c>
      <c r="E41" s="209">
        <v>6.1376181726279615</v>
      </c>
      <c r="F41" s="209">
        <v>4.4743565317143261</v>
      </c>
      <c r="G41" s="209">
        <v>6.4908220078685117</v>
      </c>
      <c r="H41" s="98" t="e">
        <v>#REF!</v>
      </c>
      <c r="I41" s="98" t="e">
        <v>#REF!</v>
      </c>
    </row>
    <row r="42" spans="1:9" x14ac:dyDescent="0.2">
      <c r="A42" s="36" t="s">
        <v>104</v>
      </c>
      <c r="B42" s="209">
        <v>10.206175525747579</v>
      </c>
      <c r="C42" s="209">
        <v>10.877511275462789</v>
      </c>
      <c r="D42" s="209">
        <v>13.196839186485128</v>
      </c>
      <c r="E42" s="209">
        <v>10.113124530020677</v>
      </c>
      <c r="F42" s="209">
        <v>7.1083649368147173</v>
      </c>
      <c r="G42" s="209">
        <v>8.3903655760372207</v>
      </c>
      <c r="H42" s="98" t="e">
        <v>#REF!</v>
      </c>
      <c r="I42" s="98" t="e">
        <v>#REF!</v>
      </c>
    </row>
    <row r="43" spans="1:9" x14ac:dyDescent="0.2">
      <c r="A43" s="36" t="s">
        <v>105</v>
      </c>
      <c r="B43" s="209">
        <v>12.626152200868717</v>
      </c>
      <c r="C43" s="209">
        <v>13.919240746835646</v>
      </c>
      <c r="D43" s="209">
        <v>15.279282702813555</v>
      </c>
      <c r="E43" s="209">
        <v>12.952617995886563</v>
      </c>
      <c r="F43" s="209">
        <v>0</v>
      </c>
      <c r="G43" s="209">
        <v>10.714246809192776</v>
      </c>
      <c r="H43" s="98" t="e">
        <v>#REF!</v>
      </c>
      <c r="I43" s="98" t="e">
        <v>#REF!</v>
      </c>
    </row>
    <row r="44" spans="1:9" x14ac:dyDescent="0.2">
      <c r="A44" s="36" t="s">
        <v>106</v>
      </c>
      <c r="B44" s="209">
        <v>13.160810535531125</v>
      </c>
      <c r="C44" s="209">
        <v>15.744137448517252</v>
      </c>
      <c r="D44" s="209">
        <v>17.25917891667169</v>
      </c>
      <c r="E44" s="209">
        <v>15.046917867592748</v>
      </c>
      <c r="F44" s="209">
        <v>0</v>
      </c>
      <c r="G44" s="209">
        <v>9.9509988800804461</v>
      </c>
      <c r="H44" s="98" t="e">
        <v>#REF!</v>
      </c>
      <c r="I44" s="98" t="e">
        <v>#REF!</v>
      </c>
    </row>
    <row r="45" spans="1:9" x14ac:dyDescent="0.2">
      <c r="A45" s="36" t="s">
        <v>107</v>
      </c>
      <c r="B45" s="209">
        <v>13.925244795434301</v>
      </c>
      <c r="C45" s="209">
        <v>16.285328588543592</v>
      </c>
      <c r="D45" s="209">
        <v>16.366181503177639</v>
      </c>
      <c r="E45" s="209">
        <v>16.212611178059042</v>
      </c>
      <c r="F45" s="209">
        <v>0</v>
      </c>
      <c r="G45" s="209">
        <v>9.5062117923484202</v>
      </c>
      <c r="H45" s="98" t="e">
        <v>#REF!</v>
      </c>
      <c r="I45" s="98" t="e">
        <v>#REF!</v>
      </c>
    </row>
    <row r="46" spans="1:9" x14ac:dyDescent="0.2">
      <c r="A46" s="143"/>
      <c r="H46" s="112"/>
      <c r="I46" s="112"/>
    </row>
    <row r="47" spans="1:9" x14ac:dyDescent="0.2">
      <c r="A47" s="110" t="s">
        <v>16</v>
      </c>
      <c r="B47" s="203"/>
      <c r="C47" s="203"/>
      <c r="D47" s="203"/>
      <c r="E47" s="203"/>
      <c r="F47" s="203"/>
      <c r="G47" s="203"/>
      <c r="H47" s="115" t="e">
        <v>#REF!</v>
      </c>
      <c r="I47" s="115" t="e">
        <v>#REF!</v>
      </c>
    </row>
    <row r="48" spans="1:9" x14ac:dyDescent="0.2">
      <c r="A48" s="141" t="s">
        <v>45</v>
      </c>
      <c r="B48" s="209">
        <v>5.1116908382962309</v>
      </c>
      <c r="C48" s="209">
        <v>5.3903470373206206</v>
      </c>
      <c r="D48" s="209">
        <v>0</v>
      </c>
      <c r="E48" s="209">
        <v>5.3903470373206206</v>
      </c>
      <c r="F48" s="209">
        <v>0</v>
      </c>
      <c r="G48" s="209">
        <v>4.8410778414472908</v>
      </c>
      <c r="H48" s="98" t="e">
        <v>#REF!</v>
      </c>
      <c r="I48" s="98" t="e">
        <v>#REF!</v>
      </c>
    </row>
    <row r="49" spans="1:9" x14ac:dyDescent="0.2">
      <c r="A49" s="141" t="s">
        <v>46</v>
      </c>
      <c r="B49" s="209">
        <v>7.9458010064058726</v>
      </c>
      <c r="C49" s="209">
        <v>8.8280631576433031</v>
      </c>
      <c r="D49" s="209">
        <v>0</v>
      </c>
      <c r="E49" s="209">
        <v>8.8280631576433031</v>
      </c>
      <c r="F49" s="209">
        <v>0</v>
      </c>
      <c r="G49" s="209">
        <v>6.6290722485622444</v>
      </c>
      <c r="H49" s="98" t="e">
        <v>#REF!</v>
      </c>
      <c r="I49" s="98" t="e">
        <v>#REF!</v>
      </c>
    </row>
    <row r="50" spans="1:9" x14ac:dyDescent="0.2">
      <c r="A50" s="141" t="s">
        <v>67</v>
      </c>
      <c r="B50" s="209">
        <v>8.6438898662610448</v>
      </c>
      <c r="C50" s="209">
        <v>9.4972538719120081</v>
      </c>
      <c r="D50" s="209">
        <v>12.523347646576429</v>
      </c>
      <c r="E50" s="209">
        <v>9.0972981210753314</v>
      </c>
      <c r="F50" s="209">
        <v>6.4639496872320077</v>
      </c>
      <c r="G50" s="209">
        <v>7.3783549903603429</v>
      </c>
      <c r="H50" s="98" t="e">
        <v>#REF!</v>
      </c>
      <c r="I50" s="98" t="e">
        <v>#REF!</v>
      </c>
    </row>
    <row r="51" spans="1:9" x14ac:dyDescent="0.2">
      <c r="A51" s="141" t="s">
        <v>63</v>
      </c>
      <c r="B51" s="209">
        <v>12.5</v>
      </c>
      <c r="C51" s="209">
        <v>12.5</v>
      </c>
      <c r="D51" s="209">
        <v>0</v>
      </c>
      <c r="E51" s="209">
        <v>12.5</v>
      </c>
      <c r="F51" s="209">
        <v>0</v>
      </c>
      <c r="G51" s="209">
        <v>0</v>
      </c>
      <c r="H51" s="98" t="e">
        <v>#REF!</v>
      </c>
      <c r="I51" s="98" t="e">
        <v>#REF!</v>
      </c>
    </row>
    <row r="52" spans="1:9" x14ac:dyDescent="0.2">
      <c r="A52" s="197"/>
      <c r="B52" s="196"/>
      <c r="C52" s="196"/>
      <c r="D52" s="196"/>
      <c r="E52" s="196"/>
      <c r="F52" s="196"/>
      <c r="G52" s="196"/>
      <c r="H52" s="196"/>
      <c r="I52" s="196"/>
    </row>
    <row r="53" spans="1:9" x14ac:dyDescent="0.2">
      <c r="A53" s="14" t="str">
        <f>'C01'!$A$46</f>
        <v>Fuente: Instituto Nacional de Estadística (INE). Encuesta Permanente de Hogares de Propósitos Múltiples, LXI 2018.</v>
      </c>
      <c r="B53" s="145"/>
      <c r="C53" s="145"/>
      <c r="D53" s="145"/>
      <c r="E53" s="145"/>
      <c r="F53" s="145"/>
      <c r="G53" s="145"/>
      <c r="H53" s="145"/>
      <c r="I53" s="145"/>
    </row>
    <row r="54" spans="1:9" x14ac:dyDescent="0.2">
      <c r="A54" s="38" t="str">
        <f>'C02'!$A$46</f>
        <v>(Promedio de salarios mínimos por rama)</v>
      </c>
      <c r="B54" s="145"/>
      <c r="C54" s="145"/>
      <c r="D54" s="145"/>
      <c r="E54" s="145"/>
      <c r="F54" s="145"/>
      <c r="G54" s="145"/>
      <c r="H54" s="145"/>
      <c r="I54" s="145"/>
    </row>
    <row r="55" spans="1:9" x14ac:dyDescent="0.2">
      <c r="A55" s="38" t="s">
        <v>112</v>
      </c>
      <c r="B55" s="145"/>
      <c r="C55" s="145"/>
      <c r="D55" s="145"/>
      <c r="E55" s="145"/>
      <c r="F55" s="145"/>
      <c r="G55" s="145"/>
      <c r="H55" s="145"/>
      <c r="I55" s="145"/>
    </row>
    <row r="56" spans="1:9" x14ac:dyDescent="0.2">
      <c r="A56" s="145"/>
      <c r="B56" s="145"/>
      <c r="C56" s="145"/>
      <c r="D56" s="39"/>
      <c r="E56" s="145"/>
      <c r="F56" s="145"/>
      <c r="G56" s="145"/>
      <c r="H56" s="145"/>
      <c r="I56" s="145"/>
    </row>
    <row r="57" spans="1:9" x14ac:dyDescent="0.2">
      <c r="A57" s="268" t="s">
        <v>88</v>
      </c>
      <c r="B57" s="268"/>
      <c r="C57" s="268"/>
      <c r="D57" s="268"/>
      <c r="E57" s="268"/>
      <c r="F57" s="268"/>
      <c r="G57" s="268"/>
      <c r="H57" s="268"/>
      <c r="I57" s="268"/>
    </row>
    <row r="58" spans="1:9" x14ac:dyDescent="0.2">
      <c r="A58" s="268" t="s">
        <v>87</v>
      </c>
      <c r="B58" s="268"/>
      <c r="C58" s="268"/>
      <c r="D58" s="268"/>
      <c r="E58" s="268"/>
      <c r="F58" s="268"/>
      <c r="G58" s="268"/>
      <c r="H58" s="268"/>
      <c r="I58" s="268"/>
    </row>
    <row r="59" spans="1:9" x14ac:dyDescent="0.2">
      <c r="A59" s="268" t="s">
        <v>40</v>
      </c>
      <c r="B59" s="268"/>
      <c r="C59" s="268"/>
      <c r="D59" s="268"/>
      <c r="E59" s="268"/>
      <c r="F59" s="268"/>
      <c r="G59" s="268"/>
      <c r="H59" s="268"/>
      <c r="I59" s="268"/>
    </row>
    <row r="60" spans="1:9" x14ac:dyDescent="0.2">
      <c r="A60" s="145" t="s">
        <v>20</v>
      </c>
      <c r="B60" s="145"/>
      <c r="C60" s="145"/>
      <c r="D60" s="145"/>
      <c r="E60" s="145"/>
      <c r="F60" s="145"/>
      <c r="G60" s="145"/>
      <c r="H60" s="145"/>
      <c r="I60" s="145"/>
    </row>
    <row r="61" spans="1:9" x14ac:dyDescent="0.2">
      <c r="A61" s="269" t="s">
        <v>38</v>
      </c>
      <c r="B61" s="269" t="s">
        <v>34</v>
      </c>
      <c r="C61" s="272" t="s">
        <v>8</v>
      </c>
      <c r="D61" s="272"/>
      <c r="E61" s="272"/>
      <c r="F61" s="272"/>
      <c r="G61" s="269" t="s">
        <v>35</v>
      </c>
      <c r="H61" s="269" t="s">
        <v>43</v>
      </c>
      <c r="I61" s="269" t="s">
        <v>36</v>
      </c>
    </row>
    <row r="62" spans="1:9" ht="24" customHeight="1" x14ac:dyDescent="0.2">
      <c r="A62" s="270"/>
      <c r="B62" s="270"/>
      <c r="C62" s="41" t="s">
        <v>0</v>
      </c>
      <c r="D62" s="41" t="s">
        <v>117</v>
      </c>
      <c r="E62" s="41" t="s">
        <v>12</v>
      </c>
      <c r="F62" s="41" t="s">
        <v>118</v>
      </c>
      <c r="G62" s="270"/>
      <c r="H62" s="270"/>
      <c r="I62" s="270" t="s">
        <v>37</v>
      </c>
    </row>
    <row r="63" spans="1:9" x14ac:dyDescent="0.2">
      <c r="A63" s="40"/>
      <c r="B63" s="40"/>
      <c r="C63" s="42"/>
      <c r="D63" s="40"/>
      <c r="E63" s="40"/>
      <c r="F63" s="40"/>
      <c r="G63" s="40"/>
      <c r="H63" s="40"/>
      <c r="I63" s="40"/>
    </row>
    <row r="64" spans="1:9" x14ac:dyDescent="0.2">
      <c r="A64" s="111" t="s">
        <v>75</v>
      </c>
      <c r="B64" s="97">
        <f>B6</f>
        <v>7.6701798642351591</v>
      </c>
      <c r="C64" s="97">
        <f t="shared" ref="C64:I64" si="2">C6</f>
        <v>8.5216813926194614</v>
      </c>
      <c r="D64" s="97">
        <f t="shared" si="2"/>
        <v>12.523347646576429</v>
      </c>
      <c r="E64" s="97">
        <f t="shared" si="2"/>
        <v>8.0703646782290157</v>
      </c>
      <c r="F64" s="97">
        <f t="shared" si="2"/>
        <v>6.4639496872320077</v>
      </c>
      <c r="G64" s="97">
        <f t="shared" si="2"/>
        <v>6.533274196244605</v>
      </c>
      <c r="H64" s="97" t="e">
        <f t="shared" si="2"/>
        <v>#REF!</v>
      </c>
      <c r="I64" s="97" t="e">
        <f t="shared" si="2"/>
        <v>#REF!</v>
      </c>
    </row>
    <row r="65" spans="1:9" x14ac:dyDescent="0.2">
      <c r="A65" s="43"/>
      <c r="B65" s="146"/>
      <c r="C65" s="146"/>
      <c r="D65" s="146"/>
      <c r="E65" s="146"/>
      <c r="F65" s="146"/>
      <c r="G65" s="146"/>
      <c r="H65" s="146"/>
      <c r="I65" s="146"/>
    </row>
    <row r="66" spans="1:9" x14ac:dyDescent="0.2">
      <c r="A66" s="17" t="s">
        <v>21</v>
      </c>
      <c r="B66" s="89"/>
      <c r="C66" s="89"/>
      <c r="D66" s="89"/>
      <c r="E66" s="89"/>
      <c r="F66" s="89"/>
      <c r="G66" s="89"/>
      <c r="H66" s="113" t="e">
        <v>#REF!</v>
      </c>
      <c r="I66" s="113" t="e">
        <v>#REF!</v>
      </c>
    </row>
    <row r="67" spans="1:9" x14ac:dyDescent="0.2">
      <c r="A67" s="107" t="s">
        <v>132</v>
      </c>
      <c r="B67" s="209">
        <v>5.1065805364821788</v>
      </c>
      <c r="C67" s="209">
        <v>5.3908592858907758</v>
      </c>
      <c r="D67" s="209">
        <v>0</v>
      </c>
      <c r="E67" s="209">
        <v>5.3908592858907758</v>
      </c>
      <c r="F67" s="209">
        <v>0</v>
      </c>
      <c r="G67" s="209">
        <v>4.8326122259289832</v>
      </c>
      <c r="H67" s="98" t="e">
        <v>#REF!</v>
      </c>
      <c r="I67" s="98" t="e">
        <v>#REF!</v>
      </c>
    </row>
    <row r="68" spans="1:9" x14ac:dyDescent="0.2">
      <c r="A68" s="107" t="s">
        <v>133</v>
      </c>
      <c r="B68" s="209">
        <v>5.9562329369253089</v>
      </c>
      <c r="C68" s="209">
        <v>5.3389804078982523</v>
      </c>
      <c r="D68" s="209">
        <v>0</v>
      </c>
      <c r="E68" s="209">
        <v>5.3389804078982523</v>
      </c>
      <c r="F68" s="209">
        <v>0</v>
      </c>
      <c r="G68" s="209">
        <v>8.5675144991464318</v>
      </c>
      <c r="H68" s="98" t="e">
        <v>#REF!</v>
      </c>
      <c r="I68" s="98" t="e">
        <v>#REF!</v>
      </c>
    </row>
    <row r="69" spans="1:9" x14ac:dyDescent="0.2">
      <c r="A69" s="107" t="s">
        <v>72</v>
      </c>
      <c r="B69" s="209">
        <v>7.9458010064058726</v>
      </c>
      <c r="C69" s="209">
        <v>8.8280631576433031</v>
      </c>
      <c r="D69" s="209">
        <v>0</v>
      </c>
      <c r="E69" s="209">
        <v>8.8280631576433031</v>
      </c>
      <c r="F69" s="209">
        <v>0</v>
      </c>
      <c r="G69" s="209">
        <v>6.6290722485622444</v>
      </c>
      <c r="H69" s="98" t="e">
        <v>#REF!</v>
      </c>
      <c r="I69" s="98" t="e">
        <v>#REF!</v>
      </c>
    </row>
    <row r="70" spans="1:9" x14ac:dyDescent="0.2">
      <c r="A70" s="107" t="s">
        <v>134</v>
      </c>
      <c r="B70" s="209">
        <v>9.7605503972468171</v>
      </c>
      <c r="C70" s="209">
        <v>10.144973680166062</v>
      </c>
      <c r="D70" s="209">
        <v>12.748300420088786</v>
      </c>
      <c r="E70" s="209">
        <v>8.7088323598273565</v>
      </c>
      <c r="F70" s="209">
        <v>0</v>
      </c>
      <c r="G70" s="209">
        <v>6.9574899069303386</v>
      </c>
      <c r="H70" s="98" t="e">
        <v>#REF!</v>
      </c>
      <c r="I70" s="98" t="e">
        <v>#REF!</v>
      </c>
    </row>
    <row r="71" spans="1:9" x14ac:dyDescent="0.2">
      <c r="A71" s="107" t="s">
        <v>135</v>
      </c>
      <c r="B71" s="209">
        <v>6.6603812022557412</v>
      </c>
      <c r="C71" s="209">
        <v>8.0489005386223074</v>
      </c>
      <c r="D71" s="209">
        <v>7.1209260681020901</v>
      </c>
      <c r="E71" s="209">
        <v>8.45987693143333</v>
      </c>
      <c r="F71" s="209">
        <v>0</v>
      </c>
      <c r="G71" s="209">
        <v>4.8374660404557153</v>
      </c>
      <c r="H71" s="98" t="e">
        <v>#REF!</v>
      </c>
      <c r="I71" s="98" t="e">
        <v>#REF!</v>
      </c>
    </row>
    <row r="72" spans="1:9" x14ac:dyDescent="0.2">
      <c r="A72" s="107" t="s">
        <v>136</v>
      </c>
      <c r="B72" s="209">
        <v>6.8060666206032359</v>
      </c>
      <c r="C72" s="209">
        <v>6.8006142407924512</v>
      </c>
      <c r="D72" s="209">
        <v>8.6889479112127219</v>
      </c>
      <c r="E72" s="209">
        <v>6.7645537590242508</v>
      </c>
      <c r="F72" s="209">
        <v>0</v>
      </c>
      <c r="G72" s="209">
        <v>6.8259765835777806</v>
      </c>
      <c r="H72" s="98" t="e">
        <v>#REF!</v>
      </c>
      <c r="I72" s="98" t="e">
        <v>#REF!</v>
      </c>
    </row>
    <row r="73" spans="1:9" x14ac:dyDescent="0.2">
      <c r="A73" s="107" t="s">
        <v>137</v>
      </c>
      <c r="B73" s="209">
        <v>7.9819206772090885</v>
      </c>
      <c r="C73" s="209">
        <v>9.3969904584392623</v>
      </c>
      <c r="D73" s="209">
        <v>6</v>
      </c>
      <c r="E73" s="209">
        <v>9.3994706409973254</v>
      </c>
      <c r="F73" s="209">
        <v>0</v>
      </c>
      <c r="G73" s="209">
        <v>6.9926380911005523</v>
      </c>
      <c r="H73" s="98" t="e">
        <v>#REF!</v>
      </c>
      <c r="I73" s="98" t="e">
        <v>#REF!</v>
      </c>
    </row>
    <row r="74" spans="1:9" x14ac:dyDescent="0.2">
      <c r="A74" s="107" t="s">
        <v>138</v>
      </c>
      <c r="B74" s="209">
        <v>7.2994802971073485</v>
      </c>
      <c r="C74" s="209">
        <v>7.9584289035477775</v>
      </c>
      <c r="D74" s="209">
        <v>10.021223102738002</v>
      </c>
      <c r="E74" s="209">
        <v>7.8707095162846787</v>
      </c>
      <c r="F74" s="209">
        <v>0</v>
      </c>
      <c r="G74" s="209">
        <v>6.8527765879307632</v>
      </c>
      <c r="H74" s="98" t="e">
        <v>#REF!</v>
      </c>
      <c r="I74" s="98" t="e">
        <v>#REF!</v>
      </c>
    </row>
    <row r="75" spans="1:9" x14ac:dyDescent="0.2">
      <c r="A75" s="107" t="s">
        <v>139</v>
      </c>
      <c r="B75" s="209">
        <v>7.8253815628800014</v>
      </c>
      <c r="C75" s="209">
        <v>8.6803496937386875</v>
      </c>
      <c r="D75" s="209">
        <v>0</v>
      </c>
      <c r="E75" s="209">
        <v>8.6803496937386875</v>
      </c>
      <c r="F75" s="209">
        <v>0</v>
      </c>
      <c r="G75" s="209">
        <v>7.003823149714508</v>
      </c>
      <c r="H75" s="98" t="e">
        <v>#REF!</v>
      </c>
      <c r="I75" s="98" t="e">
        <v>#REF!</v>
      </c>
    </row>
    <row r="76" spans="1:9" x14ac:dyDescent="0.2">
      <c r="A76" s="107" t="s">
        <v>140</v>
      </c>
      <c r="B76" s="209">
        <v>11.997540072432242</v>
      </c>
      <c r="C76" s="209">
        <v>11.749244940876473</v>
      </c>
      <c r="D76" s="209">
        <v>11.754281127473789</v>
      </c>
      <c r="E76" s="209">
        <v>11.748591788390648</v>
      </c>
      <c r="F76" s="209">
        <v>0</v>
      </c>
      <c r="G76" s="209">
        <v>13.077657791398147</v>
      </c>
      <c r="H76" s="98" t="e">
        <v>#REF!</v>
      </c>
      <c r="I76" s="98" t="e">
        <v>#REF!</v>
      </c>
    </row>
    <row r="77" spans="1:9" x14ac:dyDescent="0.2">
      <c r="A77" s="107" t="s">
        <v>141</v>
      </c>
      <c r="B77" s="209">
        <v>12.296025806300186</v>
      </c>
      <c r="C77" s="209">
        <v>12.691198185237212</v>
      </c>
      <c r="D77" s="209">
        <v>13.467407249291869</v>
      </c>
      <c r="E77" s="209">
        <v>12.665874228192115</v>
      </c>
      <c r="F77" s="209">
        <v>0</v>
      </c>
      <c r="G77" s="209">
        <v>7.3028735950146109</v>
      </c>
      <c r="H77" s="98"/>
      <c r="I77" s="98"/>
    </row>
    <row r="78" spans="1:9" x14ac:dyDescent="0.2">
      <c r="A78" s="107" t="s">
        <v>142</v>
      </c>
      <c r="B78" s="209">
        <v>11.741484721956667</v>
      </c>
      <c r="C78" s="209">
        <v>11.086356411453327</v>
      </c>
      <c r="D78" s="209">
        <v>17</v>
      </c>
      <c r="E78" s="209">
        <v>10.798858075557945</v>
      </c>
      <c r="F78" s="209">
        <v>0</v>
      </c>
      <c r="G78" s="209">
        <v>13.830979611265404</v>
      </c>
      <c r="H78" s="98"/>
      <c r="I78" s="98"/>
    </row>
    <row r="79" spans="1:9" x14ac:dyDescent="0.2">
      <c r="A79" s="107" t="s">
        <v>143</v>
      </c>
      <c r="B79" s="209">
        <v>14.101241566184969</v>
      </c>
      <c r="C79" s="209">
        <v>12.165938806250315</v>
      </c>
      <c r="D79" s="209">
        <v>0</v>
      </c>
      <c r="E79" s="209">
        <v>12.165938806250315</v>
      </c>
      <c r="F79" s="209">
        <v>0</v>
      </c>
      <c r="G79" s="209">
        <v>15.284973390446716</v>
      </c>
      <c r="H79" s="98"/>
      <c r="I79" s="98"/>
    </row>
    <row r="80" spans="1:9" x14ac:dyDescent="0.2">
      <c r="A80" s="107" t="s">
        <v>144</v>
      </c>
      <c r="B80" s="209">
        <v>8.4525458497469899</v>
      </c>
      <c r="C80" s="209">
        <v>8.5697922840688729</v>
      </c>
      <c r="D80" s="209">
        <v>0</v>
      </c>
      <c r="E80" s="209">
        <v>8.5697922840688729</v>
      </c>
      <c r="F80" s="209">
        <v>0</v>
      </c>
      <c r="G80" s="209">
        <v>7.9615300994792655</v>
      </c>
      <c r="H80" s="98"/>
      <c r="I80" s="98"/>
    </row>
    <row r="81" spans="1:9" x14ac:dyDescent="0.2">
      <c r="A81" s="107" t="s">
        <v>145</v>
      </c>
      <c r="B81" s="209">
        <v>11.568233806737332</v>
      </c>
      <c r="C81" s="209">
        <v>11.568233806737332</v>
      </c>
      <c r="D81" s="209">
        <v>11.557256788783471</v>
      </c>
      <c r="E81" s="209">
        <v>12.742735439730836</v>
      </c>
      <c r="F81" s="209">
        <v>0</v>
      </c>
      <c r="G81" s="209">
        <v>0</v>
      </c>
      <c r="H81" s="98"/>
      <c r="I81" s="98"/>
    </row>
    <row r="82" spans="1:9" x14ac:dyDescent="0.2">
      <c r="A82" s="107" t="s">
        <v>146</v>
      </c>
      <c r="B82" s="209">
        <v>14.08581730257626</v>
      </c>
      <c r="C82" s="209">
        <v>14.058186718150454</v>
      </c>
      <c r="D82" s="209">
        <v>14.271432397283899</v>
      </c>
      <c r="E82" s="209">
        <v>13.595121577895737</v>
      </c>
      <c r="F82" s="209">
        <v>0</v>
      </c>
      <c r="G82" s="209">
        <v>17</v>
      </c>
      <c r="H82" s="98"/>
      <c r="I82" s="98"/>
    </row>
    <row r="83" spans="1:9" x14ac:dyDescent="0.2">
      <c r="A83" s="107" t="s">
        <v>147</v>
      </c>
      <c r="B83" s="209">
        <v>11.770195348936642</v>
      </c>
      <c r="C83" s="209">
        <v>11.635343074108937</v>
      </c>
      <c r="D83" s="209">
        <v>12.018921907228037</v>
      </c>
      <c r="E83" s="209">
        <v>11.151076025448837</v>
      </c>
      <c r="F83" s="209">
        <v>0</v>
      </c>
      <c r="G83" s="209">
        <v>13.481162673426876</v>
      </c>
      <c r="H83" s="98"/>
      <c r="I83" s="98"/>
    </row>
    <row r="84" spans="1:9" x14ac:dyDescent="0.2">
      <c r="A84" s="107" t="s">
        <v>148</v>
      </c>
      <c r="B84" s="209">
        <v>9.3593438944106957</v>
      </c>
      <c r="C84" s="209">
        <v>8.4942558063870965</v>
      </c>
      <c r="D84" s="209">
        <v>12.853879459119158</v>
      </c>
      <c r="E84" s="209">
        <v>7.9752343083511761</v>
      </c>
      <c r="F84" s="209">
        <v>0</v>
      </c>
      <c r="G84" s="209">
        <v>10.466235676375653</v>
      </c>
      <c r="H84" s="98"/>
      <c r="I84" s="98"/>
    </row>
    <row r="85" spans="1:9" x14ac:dyDescent="0.2">
      <c r="A85" s="107" t="s">
        <v>149</v>
      </c>
      <c r="B85" s="209">
        <v>7.4773510333306437</v>
      </c>
      <c r="C85" s="209">
        <v>8.6403962852458474</v>
      </c>
      <c r="D85" s="209">
        <v>9.6571039991533532</v>
      </c>
      <c r="E85" s="209">
        <v>8.622352698720853</v>
      </c>
      <c r="F85" s="209">
        <v>7</v>
      </c>
      <c r="G85" s="209">
        <v>7.2087340894179821</v>
      </c>
      <c r="H85" s="98"/>
      <c r="I85" s="98"/>
    </row>
    <row r="86" spans="1:9" x14ac:dyDescent="0.2">
      <c r="A86" s="107" t="s">
        <v>150</v>
      </c>
      <c r="B86" s="209">
        <v>6.4948503344472233</v>
      </c>
      <c r="C86" s="209">
        <v>6.488528335919348</v>
      </c>
      <c r="D86" s="209">
        <v>0</v>
      </c>
      <c r="E86" s="209">
        <v>7.2315540472870534</v>
      </c>
      <c r="F86" s="209">
        <v>6.4631820574727143</v>
      </c>
      <c r="G86" s="209">
        <v>8.5</v>
      </c>
      <c r="H86" s="98"/>
      <c r="I86" s="98"/>
    </row>
    <row r="87" spans="1:9" x14ac:dyDescent="0.2">
      <c r="A87" s="107" t="s">
        <v>151</v>
      </c>
      <c r="B87" s="209">
        <v>13.899980888800117</v>
      </c>
      <c r="C87" s="209">
        <v>13.899980888800117</v>
      </c>
      <c r="D87" s="209">
        <v>18</v>
      </c>
      <c r="E87" s="209">
        <v>13.794870656196384</v>
      </c>
      <c r="F87" s="209">
        <v>0</v>
      </c>
      <c r="G87" s="209">
        <v>0</v>
      </c>
      <c r="H87" s="98"/>
      <c r="I87" s="98"/>
    </row>
    <row r="88" spans="1:9" x14ac:dyDescent="0.2">
      <c r="A88" s="107" t="s">
        <v>164</v>
      </c>
      <c r="B88" s="209">
        <v>0</v>
      </c>
      <c r="C88" s="209">
        <v>0</v>
      </c>
      <c r="D88" s="209">
        <v>0</v>
      </c>
      <c r="E88" s="209">
        <v>0</v>
      </c>
      <c r="F88" s="209">
        <v>0</v>
      </c>
      <c r="G88" s="209">
        <v>0</v>
      </c>
      <c r="H88" s="98"/>
      <c r="I88" s="98"/>
    </row>
    <row r="89" spans="1:9" x14ac:dyDescent="0.2">
      <c r="A89" s="107" t="s">
        <v>153</v>
      </c>
      <c r="B89" s="209">
        <v>12.5</v>
      </c>
      <c r="C89" s="209">
        <v>12.5</v>
      </c>
      <c r="D89" s="209">
        <v>0</v>
      </c>
      <c r="E89" s="209">
        <v>12.5</v>
      </c>
      <c r="F89" s="209">
        <v>0</v>
      </c>
      <c r="G89" s="209">
        <v>0</v>
      </c>
      <c r="H89" s="98"/>
      <c r="I89" s="98"/>
    </row>
    <row r="90" spans="1:9" x14ac:dyDescent="0.2">
      <c r="A90" s="10"/>
      <c r="H90" s="98"/>
      <c r="I90" s="98"/>
    </row>
    <row r="91" spans="1:9" x14ac:dyDescent="0.2">
      <c r="A91" s="18" t="s">
        <v>18</v>
      </c>
      <c r="H91" s="98"/>
      <c r="I91" s="98"/>
    </row>
    <row r="92" spans="1:9" x14ac:dyDescent="0.2">
      <c r="A92" s="107" t="s">
        <v>154</v>
      </c>
      <c r="B92" s="209">
        <v>12.367478403042734</v>
      </c>
      <c r="C92" s="209">
        <v>14.353578292798897</v>
      </c>
      <c r="D92" s="209">
        <v>15.622925663723725</v>
      </c>
      <c r="E92" s="209">
        <v>14.032515864169252</v>
      </c>
      <c r="F92" s="209">
        <v>0</v>
      </c>
      <c r="G92" s="209">
        <v>10.076345087916318</v>
      </c>
      <c r="H92" s="98"/>
      <c r="I92" s="98"/>
    </row>
    <row r="93" spans="1:9" x14ac:dyDescent="0.2">
      <c r="A93" s="107" t="s">
        <v>155</v>
      </c>
      <c r="B93" s="209">
        <v>16.054134387088936</v>
      </c>
      <c r="C93" s="209">
        <v>16.041713963816306</v>
      </c>
      <c r="D93" s="209">
        <v>16.041713963816306</v>
      </c>
      <c r="E93" s="209">
        <v>0</v>
      </c>
      <c r="F93" s="209">
        <v>0</v>
      </c>
      <c r="G93" s="209">
        <v>16.090677397418375</v>
      </c>
      <c r="H93" s="98"/>
      <c r="I93" s="98"/>
    </row>
    <row r="94" spans="1:9" x14ac:dyDescent="0.2">
      <c r="A94" s="107" t="s">
        <v>156</v>
      </c>
      <c r="B94" s="209">
        <v>10.993505959381952</v>
      </c>
      <c r="C94" s="209">
        <v>11.200464341046954</v>
      </c>
      <c r="D94" s="209">
        <v>11.878910423681772</v>
      </c>
      <c r="E94" s="209">
        <v>10.806344736908168</v>
      </c>
      <c r="F94" s="209">
        <v>0</v>
      </c>
      <c r="G94" s="209">
        <v>9.5559802146378736</v>
      </c>
      <c r="H94" s="98"/>
      <c r="I94" s="98"/>
    </row>
    <row r="95" spans="1:9" x14ac:dyDescent="0.2">
      <c r="A95" s="107" t="s">
        <v>157</v>
      </c>
      <c r="B95" s="209">
        <v>11.582988820285991</v>
      </c>
      <c r="C95" s="209">
        <v>11.711800104139357</v>
      </c>
      <c r="D95" s="209">
        <v>11.909262650680859</v>
      </c>
      <c r="E95" s="209">
        <v>11.654748347701513</v>
      </c>
      <c r="F95" s="209">
        <v>0</v>
      </c>
      <c r="G95" s="209">
        <v>8.9242093833358691</v>
      </c>
      <c r="H95" s="98"/>
      <c r="I95" s="98"/>
    </row>
    <row r="96" spans="1:9" x14ac:dyDescent="0.2">
      <c r="A96" s="107" t="s">
        <v>158</v>
      </c>
      <c r="B96" s="209">
        <v>7.7114377905335179</v>
      </c>
      <c r="C96" s="209">
        <v>8.6694112929996567</v>
      </c>
      <c r="D96" s="209">
        <v>8.5490649325182329</v>
      </c>
      <c r="E96" s="209">
        <v>8.8699135282413533</v>
      </c>
      <c r="F96" s="209">
        <v>6.5206634061533748</v>
      </c>
      <c r="G96" s="209">
        <v>7.0338555975257044</v>
      </c>
      <c r="H96" s="98"/>
      <c r="I96" s="98"/>
    </row>
    <row r="97" spans="1:9" x14ac:dyDescent="0.2">
      <c r="A97" s="53" t="s">
        <v>159</v>
      </c>
      <c r="B97" s="209">
        <v>4.865361111880679</v>
      </c>
      <c r="C97" s="209">
        <v>5.6803828879504472</v>
      </c>
      <c r="D97" s="209">
        <v>0</v>
      </c>
      <c r="E97" s="209">
        <v>5.6803828879504472</v>
      </c>
      <c r="F97" s="209">
        <v>0</v>
      </c>
      <c r="G97" s="209">
        <v>4.8172099495226046</v>
      </c>
      <c r="H97" s="98"/>
      <c r="I97" s="98"/>
    </row>
    <row r="98" spans="1:9" x14ac:dyDescent="0.2">
      <c r="A98" s="107" t="s">
        <v>160</v>
      </c>
      <c r="B98" s="209">
        <v>7.6185802323874388</v>
      </c>
      <c r="C98" s="209">
        <v>7.6310206248048704</v>
      </c>
      <c r="D98" s="209">
        <v>8.4103343460791962</v>
      </c>
      <c r="E98" s="209">
        <v>7.614783458830586</v>
      </c>
      <c r="F98" s="209">
        <v>0</v>
      </c>
      <c r="G98" s="209">
        <v>6.2661369119429731</v>
      </c>
      <c r="H98" s="98"/>
      <c r="I98" s="98"/>
    </row>
    <row r="99" spans="1:9" x14ac:dyDescent="0.2">
      <c r="A99" s="107" t="s">
        <v>161</v>
      </c>
      <c r="B99" s="209">
        <v>7.6373124258973846</v>
      </c>
      <c r="C99" s="209">
        <v>8.2623251123604895</v>
      </c>
      <c r="D99" s="209">
        <v>7.7876647500224365</v>
      </c>
      <c r="E99" s="209">
        <v>8.2796136017172177</v>
      </c>
      <c r="F99" s="209">
        <v>0</v>
      </c>
      <c r="G99" s="209">
        <v>6.581362075691934</v>
      </c>
      <c r="H99" s="98"/>
      <c r="I99" s="98"/>
    </row>
    <row r="100" spans="1:9" x14ac:dyDescent="0.2">
      <c r="A100" s="107" t="s">
        <v>162</v>
      </c>
      <c r="B100" s="209">
        <v>6.4884245039665176</v>
      </c>
      <c r="C100" s="209">
        <v>6.5655765702363507</v>
      </c>
      <c r="D100" s="209">
        <v>7.4132156887967069</v>
      </c>
      <c r="E100" s="209">
        <v>6.5561577229193073</v>
      </c>
      <c r="F100" s="209">
        <v>6.4512838869585476</v>
      </c>
      <c r="G100" s="209">
        <v>6.3489325617622674</v>
      </c>
      <c r="H100" s="98"/>
      <c r="I100" s="98"/>
    </row>
    <row r="101" spans="1:9" x14ac:dyDescent="0.2">
      <c r="A101" s="107" t="s">
        <v>163</v>
      </c>
      <c r="B101" s="209">
        <v>14.348941322535122</v>
      </c>
      <c r="C101" s="209">
        <v>14.348941322535122</v>
      </c>
      <c r="D101" s="209">
        <v>14.348941322535122</v>
      </c>
      <c r="E101" s="209">
        <v>0</v>
      </c>
      <c r="F101" s="209">
        <v>0</v>
      </c>
      <c r="G101" s="209">
        <v>0</v>
      </c>
      <c r="H101" s="98"/>
      <c r="I101" s="98"/>
    </row>
    <row r="102" spans="1:9" x14ac:dyDescent="0.2">
      <c r="A102" s="107" t="s">
        <v>152</v>
      </c>
      <c r="B102" s="209">
        <v>0</v>
      </c>
      <c r="C102" s="209">
        <v>0</v>
      </c>
      <c r="D102" s="209">
        <v>0</v>
      </c>
      <c r="E102" s="209">
        <v>0</v>
      </c>
      <c r="F102" s="209">
        <v>0</v>
      </c>
      <c r="G102" s="209">
        <v>0</v>
      </c>
      <c r="H102" s="112"/>
      <c r="I102" s="112"/>
    </row>
    <row r="103" spans="1:9" x14ac:dyDescent="0.2">
      <c r="A103" s="107" t="s">
        <v>153</v>
      </c>
      <c r="B103" s="209">
        <v>0</v>
      </c>
      <c r="C103" s="209">
        <v>0</v>
      </c>
      <c r="D103" s="209">
        <v>0</v>
      </c>
      <c r="E103" s="209">
        <v>0</v>
      </c>
      <c r="F103" s="209">
        <v>0</v>
      </c>
      <c r="G103" s="209">
        <v>0</v>
      </c>
      <c r="H103" s="98"/>
      <c r="I103" s="98"/>
    </row>
    <row r="104" spans="1:9" x14ac:dyDescent="0.2">
      <c r="A104" s="191"/>
      <c r="B104" s="195"/>
      <c r="C104" s="195"/>
      <c r="D104" s="195"/>
      <c r="E104" s="195"/>
      <c r="F104" s="195"/>
      <c r="G104" s="195"/>
      <c r="H104" s="195"/>
      <c r="I104" s="195"/>
    </row>
    <row r="105" spans="1:9" x14ac:dyDescent="0.2">
      <c r="A105" s="14" t="str">
        <f>'C01'!$A$46</f>
        <v>Fuente: Instituto Nacional de Estadística (INE). Encuesta Permanente de Hogares de Propósitos Múltiples, LXI 2018.</v>
      </c>
      <c r="B105" s="145"/>
      <c r="C105" s="145"/>
      <c r="D105" s="145"/>
      <c r="E105" s="145"/>
      <c r="F105" s="145"/>
      <c r="G105" s="145"/>
      <c r="H105" s="145"/>
      <c r="I105" s="145"/>
    </row>
    <row r="106" spans="1:9" x14ac:dyDescent="0.2">
      <c r="A106" s="38" t="str">
        <f>'C02'!$A$46</f>
        <v>(Promedio de salarios mínimos por rama)</v>
      </c>
      <c r="B106" s="145"/>
      <c r="C106" s="145"/>
      <c r="D106" s="145"/>
      <c r="E106" s="145"/>
      <c r="F106" s="145"/>
      <c r="G106" s="145"/>
      <c r="H106" s="145"/>
      <c r="I106" s="145"/>
    </row>
    <row r="107" spans="1:9" x14ac:dyDescent="0.2">
      <c r="A107" s="38"/>
      <c r="B107" s="145"/>
      <c r="C107" s="145"/>
      <c r="D107" s="145"/>
      <c r="E107" s="145"/>
      <c r="F107" s="145"/>
      <c r="G107" s="145"/>
      <c r="H107" s="145"/>
      <c r="I107" s="145"/>
    </row>
    <row r="108" spans="1:9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</row>
    <row r="109" spans="1:9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</row>
    <row r="110" spans="1:9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</row>
    <row r="111" spans="1:9" x14ac:dyDescent="0.2">
      <c r="A111" s="145"/>
      <c r="B111" s="145"/>
      <c r="C111" s="145"/>
      <c r="D111" s="145"/>
      <c r="E111" s="145"/>
      <c r="F111" s="145"/>
      <c r="G111" s="145"/>
      <c r="H111" s="145"/>
      <c r="I111" s="145"/>
    </row>
    <row r="112" spans="1:9" x14ac:dyDescent="0.2">
      <c r="A112" s="145"/>
      <c r="B112" s="145"/>
      <c r="C112" s="145"/>
      <c r="D112" s="145"/>
      <c r="E112" s="145"/>
      <c r="F112" s="145"/>
      <c r="G112" s="145"/>
      <c r="H112" s="145"/>
      <c r="I112" s="145"/>
    </row>
    <row r="113" spans="1:9" x14ac:dyDescent="0.2">
      <c r="A113" s="145"/>
      <c r="B113" s="145"/>
      <c r="C113" s="145"/>
      <c r="D113" s="145"/>
      <c r="E113" s="145"/>
      <c r="F113" s="145"/>
      <c r="G113" s="145"/>
      <c r="H113" s="145"/>
      <c r="I113" s="145"/>
    </row>
    <row r="114" spans="1:9" x14ac:dyDescent="0.2">
      <c r="A114" s="145"/>
      <c r="B114" s="145"/>
      <c r="C114" s="145"/>
      <c r="D114" s="145"/>
      <c r="E114" s="145"/>
      <c r="F114" s="145"/>
      <c r="G114" s="145"/>
      <c r="H114" s="145"/>
      <c r="I114" s="145"/>
    </row>
    <row r="115" spans="1:9" x14ac:dyDescent="0.2">
      <c r="A115" s="145"/>
      <c r="B115" s="145"/>
      <c r="C115" s="145"/>
      <c r="D115" s="145"/>
      <c r="E115" s="145"/>
      <c r="F115" s="145"/>
      <c r="G115" s="145"/>
      <c r="H115" s="145"/>
      <c r="I115" s="145"/>
    </row>
    <row r="116" spans="1:9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</row>
    <row r="117" spans="1:9" x14ac:dyDescent="0.2">
      <c r="A117" s="145"/>
      <c r="B117" s="145"/>
      <c r="C117" s="145"/>
      <c r="D117" s="145"/>
      <c r="E117" s="145"/>
      <c r="F117" s="145"/>
      <c r="G117" s="145"/>
      <c r="H117" s="145"/>
      <c r="I117" s="145"/>
    </row>
    <row r="118" spans="1:9" x14ac:dyDescent="0.2">
      <c r="A118" s="145"/>
      <c r="B118" s="145"/>
      <c r="C118" s="145"/>
      <c r="D118" s="145"/>
      <c r="E118" s="145"/>
      <c r="F118" s="145"/>
      <c r="G118" s="145"/>
      <c r="H118" s="145"/>
      <c r="I118" s="145"/>
    </row>
    <row r="119" spans="1:9" x14ac:dyDescent="0.2">
      <c r="A119" s="145"/>
      <c r="B119" s="145"/>
      <c r="C119" s="145"/>
      <c r="D119" s="145"/>
      <c r="E119" s="145"/>
      <c r="F119" s="145"/>
      <c r="G119" s="145"/>
      <c r="H119" s="145"/>
      <c r="I119" s="145"/>
    </row>
    <row r="120" spans="1:9" x14ac:dyDescent="0.2">
      <c r="A120" s="145"/>
      <c r="B120" s="145"/>
      <c r="C120" s="145"/>
      <c r="D120" s="145"/>
      <c r="E120" s="145"/>
      <c r="F120" s="145"/>
      <c r="G120" s="145"/>
      <c r="H120" s="145"/>
      <c r="I120" s="145"/>
    </row>
    <row r="121" spans="1:9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</row>
    <row r="122" spans="1:9" x14ac:dyDescent="0.2">
      <c r="A122" s="145"/>
      <c r="B122" s="145"/>
      <c r="C122" s="145"/>
      <c r="D122" s="145"/>
      <c r="E122" s="145"/>
      <c r="F122" s="145"/>
      <c r="G122" s="145"/>
      <c r="H122" s="145"/>
      <c r="I122" s="145"/>
    </row>
    <row r="123" spans="1:9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</row>
    <row r="124" spans="1:9" x14ac:dyDescent="0.2">
      <c r="A124" s="145"/>
      <c r="B124" s="145"/>
      <c r="C124" s="145"/>
      <c r="D124" s="145"/>
      <c r="E124" s="145"/>
      <c r="F124" s="145"/>
      <c r="G124" s="145"/>
      <c r="H124" s="145"/>
      <c r="I124" s="145"/>
    </row>
    <row r="125" spans="1:9" x14ac:dyDescent="0.2">
      <c r="A125" s="145"/>
      <c r="B125" s="145"/>
      <c r="C125" s="145"/>
      <c r="D125" s="145"/>
      <c r="E125" s="145"/>
      <c r="F125" s="145"/>
      <c r="G125" s="145"/>
      <c r="H125" s="145"/>
      <c r="I125" s="145"/>
    </row>
    <row r="126" spans="1:9" x14ac:dyDescent="0.2">
      <c r="A126" s="145"/>
      <c r="B126" s="145"/>
      <c r="C126" s="145"/>
      <c r="D126" s="145"/>
      <c r="E126" s="145"/>
      <c r="F126" s="145"/>
      <c r="G126" s="145"/>
      <c r="H126" s="145"/>
      <c r="I126" s="145"/>
    </row>
    <row r="127" spans="1:9" x14ac:dyDescent="0.2">
      <c r="A127" s="145"/>
      <c r="B127" s="145"/>
      <c r="C127" s="145"/>
      <c r="D127" s="145"/>
      <c r="E127" s="145"/>
      <c r="F127" s="145"/>
      <c r="G127" s="145"/>
      <c r="H127" s="145"/>
      <c r="I127" s="145"/>
    </row>
    <row r="128" spans="1:9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</row>
    <row r="129" spans="1:9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</row>
    <row r="130" spans="1:9" x14ac:dyDescent="0.2">
      <c r="A130" s="145"/>
      <c r="B130" s="145"/>
      <c r="C130" s="145"/>
      <c r="D130" s="145"/>
      <c r="E130" s="145"/>
      <c r="F130" s="145"/>
      <c r="G130" s="145"/>
      <c r="H130" s="145"/>
      <c r="I130" s="145"/>
    </row>
    <row r="131" spans="1:9" x14ac:dyDescent="0.2">
      <c r="A131" s="145"/>
      <c r="B131" s="145"/>
      <c r="C131" s="145"/>
      <c r="D131" s="145"/>
      <c r="E131" s="145"/>
      <c r="F131" s="145"/>
      <c r="G131" s="145"/>
      <c r="H131" s="145"/>
      <c r="I131" s="145"/>
    </row>
    <row r="132" spans="1:9" x14ac:dyDescent="0.2">
      <c r="A132" s="145"/>
      <c r="B132" s="145"/>
      <c r="C132" s="145"/>
      <c r="D132" s="145"/>
      <c r="E132" s="145"/>
      <c r="F132" s="145"/>
      <c r="G132" s="145"/>
      <c r="H132" s="145"/>
      <c r="I132" s="145"/>
    </row>
    <row r="133" spans="1:9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</row>
    <row r="134" spans="1:9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</row>
    <row r="135" spans="1:9" x14ac:dyDescent="0.2">
      <c r="A135" s="145"/>
      <c r="B135" s="145"/>
      <c r="C135" s="145"/>
      <c r="D135" s="145"/>
      <c r="E135" s="145"/>
      <c r="F135" s="145"/>
      <c r="G135" s="145"/>
      <c r="H135" s="145"/>
      <c r="I135" s="145"/>
    </row>
    <row r="136" spans="1:9" x14ac:dyDescent="0.2">
      <c r="A136" s="145"/>
      <c r="B136" s="145"/>
      <c r="C136" s="145"/>
      <c r="D136" s="145"/>
      <c r="E136" s="145"/>
      <c r="F136" s="145"/>
      <c r="G136" s="145"/>
      <c r="H136" s="145"/>
      <c r="I136" s="145"/>
    </row>
  </sheetData>
  <mergeCells count="17"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  <mergeCell ref="A1:I1"/>
    <mergeCell ref="A57:I57"/>
    <mergeCell ref="A58:I58"/>
    <mergeCell ref="A3:A4"/>
    <mergeCell ref="H3:H4"/>
    <mergeCell ref="I3:I4"/>
    <mergeCell ref="A2:I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Portada</vt:lpstr>
      <vt:lpstr>C01</vt:lpstr>
      <vt:lpstr>C02</vt:lpstr>
      <vt:lpstr>C02 (2)</vt:lpstr>
      <vt:lpstr>C03</vt:lpstr>
      <vt:lpstr>C04</vt:lpstr>
      <vt:lpstr>C05</vt:lpstr>
      <vt:lpstr>C06</vt:lpstr>
      <vt:lpstr>'C02 (2)'!Área_de_impresión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Pmeraz</cp:lastModifiedBy>
  <cp:lastPrinted>2011-01-20T20:18:25Z</cp:lastPrinted>
  <dcterms:created xsi:type="dcterms:W3CDTF">2001-09-12T22:45:56Z</dcterms:created>
  <dcterms:modified xsi:type="dcterms:W3CDTF">2018-11-21T17:47:21Z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