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vanegas\Documents\2026\EPHPM 2026\finales\tabulados finales 2 de septiembre\"/>
    </mc:Choice>
  </mc:AlternateContent>
  <xr:revisionPtr revIDLastSave="0" documentId="13_ncr:1_{5BADDF8F-9106-436E-AE04-F8BCB7239A24}" xr6:coauthVersionLast="47" xr6:coauthVersionMax="47" xr10:uidLastSave="{00000000-0000-0000-0000-000000000000}"/>
  <bookViews>
    <workbookView xWindow="-120" yWindow="-120" windowWidth="29040" windowHeight="15720" tabRatio="592" activeTab="6" xr2:uid="{00000000-000D-0000-FFFF-FFFF00000000}"/>
  </bookViews>
  <sheets>
    <sheet name="Portada" sheetId="9" r:id="rId1"/>
    <sheet name="C01" sheetId="33" r:id="rId2"/>
    <sheet name="C02" sheetId="21" r:id="rId3"/>
    <sheet name="C03" sheetId="24" r:id="rId4"/>
    <sheet name="C04" sheetId="5" r:id="rId5"/>
    <sheet name="C05" sheetId="15" r:id="rId6"/>
    <sheet name="C06" sheetId="1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5" l="1"/>
  <c r="B109" i="5"/>
  <c r="B110" i="5"/>
  <c r="B93" i="5"/>
  <c r="B94" i="5"/>
  <c r="B95" i="5"/>
  <c r="B53" i="5"/>
  <c r="B47" i="5"/>
  <c r="B36" i="5"/>
  <c r="B32" i="5"/>
  <c r="B20" i="5"/>
  <c r="B21" i="5"/>
  <c r="B23" i="5"/>
  <c r="F44" i="5" l="1"/>
  <c r="F46" i="5"/>
  <c r="F41" i="5"/>
  <c r="F42" i="5"/>
  <c r="F47" i="5"/>
  <c r="F45" i="5"/>
  <c r="F43" i="5"/>
  <c r="N22" i="33"/>
  <c r="D94" i="24"/>
  <c r="D93" i="24"/>
  <c r="Q37" i="21"/>
  <c r="Q33" i="21"/>
  <c r="D53" i="24"/>
  <c r="F95" i="5"/>
  <c r="F36" i="5"/>
  <c r="D108" i="24"/>
  <c r="F53" i="5"/>
  <c r="F94" i="5"/>
  <c r="F93" i="5"/>
  <c r="F109" i="5"/>
  <c r="D23" i="24"/>
  <c r="D20" i="24"/>
  <c r="B22" i="5"/>
  <c r="Q19" i="21"/>
  <c r="D21" i="24"/>
  <c r="D109" i="24"/>
  <c r="F108" i="5"/>
  <c r="D36" i="24"/>
  <c r="N31" i="33"/>
  <c r="D32" i="24"/>
  <c r="F23" i="5"/>
  <c r="F110" i="5"/>
  <c r="Q22" i="21"/>
  <c r="B108" i="5"/>
  <c r="F32" i="5"/>
  <c r="D110" i="24"/>
  <c r="D95" i="24"/>
  <c r="D47" i="24"/>
  <c r="D22" i="24"/>
  <c r="P22" i="33"/>
  <c r="O22" i="33"/>
  <c r="O31" i="33"/>
  <c r="P31" i="33"/>
  <c r="B99" i="5"/>
  <c r="B100" i="5"/>
  <c r="B101" i="5"/>
  <c r="B102" i="5"/>
  <c r="B103" i="5"/>
  <c r="B104" i="5"/>
  <c r="B106" i="5"/>
  <c r="B40" i="5"/>
  <c r="B41" i="5"/>
  <c r="B42" i="5"/>
  <c r="B43" i="5"/>
  <c r="B44" i="5"/>
  <c r="B45" i="5"/>
  <c r="B46" i="5"/>
  <c r="B26" i="5"/>
  <c r="B27" i="5"/>
  <c r="B28" i="5"/>
  <c r="B29" i="5"/>
  <c r="B30" i="5"/>
  <c r="B31" i="5"/>
  <c r="B19" i="5"/>
  <c r="B13" i="5"/>
  <c r="B14" i="5"/>
  <c r="B15" i="5"/>
  <c r="I68" i="15"/>
  <c r="H68" i="15"/>
  <c r="B12" i="5"/>
  <c r="O37" i="21"/>
  <c r="F33" i="21"/>
  <c r="C19" i="21"/>
  <c r="L19" i="21" l="1"/>
  <c r="L33" i="21"/>
  <c r="L37" i="21"/>
  <c r="C37" i="21"/>
  <c r="I22" i="21"/>
  <c r="I33" i="21"/>
  <c r="I37" i="21"/>
  <c r="C33" i="21"/>
  <c r="F22" i="21"/>
  <c r="F37" i="21"/>
  <c r="L22" i="21"/>
  <c r="O19" i="21"/>
  <c r="O33" i="21"/>
  <c r="F19" i="21"/>
  <c r="I44" i="21"/>
  <c r="L44" i="21"/>
  <c r="O22" i="21"/>
  <c r="I19" i="21"/>
  <c r="C22" i="21"/>
  <c r="F44" i="21"/>
  <c r="Q40" i="21"/>
  <c r="Q42" i="21"/>
  <c r="I40" i="21"/>
  <c r="C42" i="21"/>
  <c r="O41" i="21"/>
  <c r="D107" i="24"/>
  <c r="D105" i="24"/>
  <c r="D104" i="24"/>
  <c r="F106" i="5"/>
  <c r="F101" i="5"/>
  <c r="F98" i="5"/>
  <c r="I43" i="21"/>
  <c r="L40" i="21"/>
  <c r="F43" i="21"/>
  <c r="C43" i="21"/>
  <c r="L41" i="21"/>
  <c r="O42" i="21"/>
  <c r="I41" i="21"/>
  <c r="F105" i="5"/>
  <c r="F102" i="5"/>
  <c r="B107" i="5"/>
  <c r="L43" i="21"/>
  <c r="C44" i="21"/>
  <c r="I42" i="21"/>
  <c r="O40" i="21"/>
  <c r="F41" i="21"/>
  <c r="D102" i="24"/>
  <c r="D100" i="24"/>
  <c r="B105" i="5"/>
  <c r="F104" i="5"/>
  <c r="F100" i="5"/>
  <c r="F42" i="21"/>
  <c r="F107" i="5"/>
  <c r="F103" i="5"/>
  <c r="F99" i="5"/>
  <c r="B98" i="5"/>
  <c r="O43" i="21"/>
  <c r="L42" i="21"/>
  <c r="C41" i="21"/>
  <c r="D103" i="24"/>
  <c r="D101" i="24"/>
  <c r="D99" i="24"/>
  <c r="D98" i="24"/>
  <c r="F35" i="5"/>
  <c r="F30" i="5"/>
  <c r="F28" i="5"/>
  <c r="F26" i="5"/>
  <c r="F22" i="5"/>
  <c r="F20" i="5"/>
  <c r="F31" i="5"/>
  <c r="F29" i="5"/>
  <c r="F27" i="5"/>
  <c r="F21" i="5"/>
  <c r="F19" i="5"/>
  <c r="D106" i="24"/>
  <c r="D14" i="24"/>
  <c r="D35" i="24"/>
  <c r="D46" i="24"/>
  <c r="D44" i="24"/>
  <c r="D42" i="24"/>
  <c r="D91" i="24"/>
  <c r="D89" i="24"/>
  <c r="D87" i="24"/>
  <c r="D85" i="24"/>
  <c r="D83" i="24"/>
  <c r="D81" i="24"/>
  <c r="D79" i="24"/>
  <c r="D77" i="24"/>
  <c r="D75" i="24"/>
  <c r="D73" i="24"/>
  <c r="D72" i="24"/>
  <c r="D92" i="24"/>
  <c r="D90" i="24"/>
  <c r="D88" i="24"/>
  <c r="D86" i="24"/>
  <c r="D84" i="24"/>
  <c r="D82" i="24"/>
  <c r="D80" i="24"/>
  <c r="D78" i="24"/>
  <c r="D76" i="24"/>
  <c r="D74" i="24"/>
  <c r="D31" i="24"/>
  <c r="D29" i="24"/>
  <c r="D27" i="24"/>
  <c r="D19" i="24"/>
  <c r="D30" i="24"/>
  <c r="D28" i="24"/>
  <c r="D26" i="24"/>
  <c r="D45" i="24"/>
  <c r="D43" i="24"/>
  <c r="D41" i="24"/>
  <c r="D52" i="24"/>
  <c r="D50" i="24"/>
  <c r="D51" i="24"/>
  <c r="D40" i="24"/>
  <c r="D15" i="24"/>
  <c r="D13" i="24"/>
  <c r="Q43" i="21"/>
  <c r="Q41" i="21"/>
  <c r="R11" i="24"/>
  <c r="R8" i="24" s="1"/>
  <c r="R39" i="24"/>
  <c r="T11" i="5"/>
  <c r="T8" i="5" s="1"/>
  <c r="T39" i="5"/>
  <c r="U42" i="5" l="1"/>
  <c r="U46" i="5"/>
  <c r="U44" i="5"/>
  <c r="U43" i="5"/>
  <c r="U47" i="5"/>
  <c r="U41" i="5"/>
  <c r="U45" i="5"/>
  <c r="U31" i="5"/>
  <c r="U36" i="5"/>
  <c r="U53" i="5"/>
  <c r="U23" i="5"/>
  <c r="U32" i="5"/>
  <c r="S14" i="24"/>
  <c r="S22" i="24"/>
  <c r="S23" i="24"/>
  <c r="S21" i="24"/>
  <c r="S36" i="24"/>
  <c r="S53" i="24"/>
  <c r="S20" i="24"/>
  <c r="S47" i="24"/>
  <c r="S32" i="24"/>
  <c r="S52" i="24"/>
  <c r="U21" i="5"/>
  <c r="U19" i="5"/>
  <c r="U28" i="5"/>
  <c r="U35" i="5"/>
  <c r="U30" i="5"/>
  <c r="U27" i="5"/>
  <c r="U20" i="5"/>
  <c r="U22" i="5"/>
  <c r="U29" i="5"/>
  <c r="U26" i="5"/>
  <c r="S50" i="24"/>
  <c r="S51" i="24"/>
  <c r="S40" i="24"/>
  <c r="S42" i="24"/>
  <c r="S44" i="24"/>
  <c r="S46" i="24"/>
  <c r="S26" i="24"/>
  <c r="S28" i="24"/>
  <c r="S30" i="24"/>
  <c r="S19" i="24"/>
  <c r="S41" i="24"/>
  <c r="S43" i="24"/>
  <c r="S45" i="24"/>
  <c r="S35" i="24"/>
  <c r="S27" i="24"/>
  <c r="S29" i="24"/>
  <c r="S31" i="24"/>
  <c r="S13" i="24"/>
  <c r="S15" i="24"/>
  <c r="U15" i="5"/>
  <c r="U50" i="5"/>
  <c r="U13" i="5"/>
  <c r="U39" i="5"/>
  <c r="R69" i="24"/>
  <c r="U40" i="5"/>
  <c r="S12" i="24"/>
  <c r="S39" i="24"/>
  <c r="T69" i="5"/>
  <c r="U52" i="5"/>
  <c r="U51" i="5"/>
  <c r="S18" i="24"/>
  <c r="U14" i="5"/>
  <c r="U11" i="5"/>
  <c r="U12" i="5"/>
  <c r="U18" i="5"/>
  <c r="S11" i="24"/>
  <c r="U94" i="5" l="1"/>
  <c r="U109" i="5"/>
  <c r="U110" i="5"/>
  <c r="U93" i="5"/>
  <c r="U108" i="5"/>
  <c r="U95" i="5"/>
  <c r="S94" i="24"/>
  <c r="S109" i="24"/>
  <c r="S108" i="24"/>
  <c r="S93" i="24"/>
  <c r="S110" i="24"/>
  <c r="S95" i="24"/>
  <c r="U106" i="5"/>
  <c r="U100" i="5"/>
  <c r="U104" i="5"/>
  <c r="U102" i="5"/>
  <c r="U98" i="5"/>
  <c r="U99" i="5"/>
  <c r="U103" i="5"/>
  <c r="U105" i="5"/>
  <c r="U101" i="5"/>
  <c r="U107" i="5"/>
  <c r="S98" i="24"/>
  <c r="S99" i="24"/>
  <c r="S100" i="24"/>
  <c r="S101" i="24"/>
  <c r="S102" i="24"/>
  <c r="S103" i="24"/>
  <c r="S105" i="24"/>
  <c r="S107" i="24"/>
  <c r="S106" i="24"/>
  <c r="S104" i="24"/>
  <c r="S72" i="24"/>
  <c r="S73" i="24"/>
  <c r="S74" i="24"/>
  <c r="S75" i="24"/>
  <c r="S76" i="24"/>
  <c r="S77" i="24"/>
  <c r="S78" i="24"/>
  <c r="S79" i="24"/>
  <c r="S80" i="24"/>
  <c r="S81" i="24"/>
  <c r="S82" i="24"/>
  <c r="S83" i="24"/>
  <c r="S84" i="24"/>
  <c r="S85" i="24"/>
  <c r="S86" i="24"/>
  <c r="S87" i="24"/>
  <c r="S88" i="24"/>
  <c r="S89" i="24"/>
  <c r="S90" i="24"/>
  <c r="S91" i="24"/>
  <c r="S92" i="24"/>
  <c r="U89" i="5"/>
  <c r="U73" i="5"/>
  <c r="U88" i="5"/>
  <c r="U90" i="5"/>
  <c r="U84" i="5"/>
  <c r="U78" i="5"/>
  <c r="U83" i="5"/>
  <c r="U82" i="5"/>
  <c r="U79" i="5"/>
  <c r="U92" i="5"/>
  <c r="U75" i="5"/>
  <c r="U81" i="5"/>
  <c r="U86" i="5"/>
  <c r="U72" i="5"/>
  <c r="U85" i="5"/>
  <c r="U91" i="5"/>
  <c r="U77" i="5"/>
  <c r="U74" i="5"/>
  <c r="U76" i="5"/>
  <c r="U80" i="5"/>
  <c r="U87" i="5"/>
  <c r="A55" i="16"/>
  <c r="J65" i="16" l="1"/>
  <c r="I65" i="16"/>
  <c r="H65" i="16"/>
  <c r="F40" i="21" l="1"/>
  <c r="C40" i="21"/>
  <c r="P39" i="5"/>
  <c r="Q36" i="21"/>
  <c r="N39" i="24"/>
  <c r="I36" i="21"/>
  <c r="P11" i="5"/>
  <c r="P8" i="5" s="1"/>
  <c r="L36" i="21"/>
  <c r="R11" i="5"/>
  <c r="R8" i="5" s="1"/>
  <c r="C36" i="21"/>
  <c r="F36" i="21"/>
  <c r="O36" i="21"/>
  <c r="R39" i="5"/>
  <c r="J39" i="24"/>
  <c r="L39" i="24"/>
  <c r="N39" i="5"/>
  <c r="P11" i="24"/>
  <c r="N11" i="5"/>
  <c r="L11" i="5"/>
  <c r="L39" i="5"/>
  <c r="J11" i="5"/>
  <c r="J39" i="5"/>
  <c r="H11" i="24"/>
  <c r="H39" i="24"/>
  <c r="N11" i="24"/>
  <c r="P39" i="24"/>
  <c r="L11" i="24"/>
  <c r="J11" i="24"/>
  <c r="Q47" i="5" l="1"/>
  <c r="Q43" i="5"/>
  <c r="Q45" i="5"/>
  <c r="Q44" i="5"/>
  <c r="Q42" i="5"/>
  <c r="Q41" i="5"/>
  <c r="Q46" i="5"/>
  <c r="S44" i="5"/>
  <c r="S47" i="5"/>
  <c r="S45" i="5"/>
  <c r="S46" i="5"/>
  <c r="S41" i="5"/>
  <c r="S42" i="5"/>
  <c r="S43" i="5"/>
  <c r="Q23" i="5"/>
  <c r="Q53" i="5"/>
  <c r="Q32" i="5"/>
  <c r="Q36" i="5"/>
  <c r="S53" i="5"/>
  <c r="S32" i="5"/>
  <c r="S36" i="5"/>
  <c r="S23" i="5"/>
  <c r="P69" i="5"/>
  <c r="Q83" i="5" s="1"/>
  <c r="Q30" i="5"/>
  <c r="Q27" i="5"/>
  <c r="Q29" i="5"/>
  <c r="Q31" i="5"/>
  <c r="Q20" i="5"/>
  <c r="Q22" i="5"/>
  <c r="Q26" i="5"/>
  <c r="Q28" i="5"/>
  <c r="Q35" i="5"/>
  <c r="Q19" i="5"/>
  <c r="Q21" i="5"/>
  <c r="S19" i="5"/>
  <c r="S35" i="5"/>
  <c r="S22" i="5"/>
  <c r="S31" i="5"/>
  <c r="S27" i="5"/>
  <c r="S28" i="5"/>
  <c r="S30" i="5"/>
  <c r="S21" i="5"/>
  <c r="S20" i="5"/>
  <c r="S29" i="5"/>
  <c r="S26" i="5"/>
  <c r="R69" i="5"/>
  <c r="Q15" i="5"/>
  <c r="Q51" i="5"/>
  <c r="S15" i="5"/>
  <c r="S12" i="5"/>
  <c r="S18" i="5"/>
  <c r="S39" i="5"/>
  <c r="S50" i="5"/>
  <c r="S13" i="5"/>
  <c r="S52" i="5"/>
  <c r="S14" i="5"/>
  <c r="S51" i="5"/>
  <c r="Q18" i="5"/>
  <c r="Q50" i="5"/>
  <c r="Q11" i="5"/>
  <c r="Q12" i="5"/>
  <c r="Q13" i="5"/>
  <c r="Q40" i="5"/>
  <c r="Q52" i="5"/>
  <c r="S11" i="5"/>
  <c r="S40" i="5"/>
  <c r="Q39" i="5"/>
  <c r="Q14" i="5"/>
  <c r="S94" i="5" l="1"/>
  <c r="S95" i="5"/>
  <c r="S93" i="5"/>
  <c r="S110" i="5"/>
  <c r="S109" i="5"/>
  <c r="S108" i="5"/>
  <c r="Q79" i="5"/>
  <c r="Q93" i="5"/>
  <c r="Q95" i="5"/>
  <c r="Q94" i="5"/>
  <c r="Q110" i="5"/>
  <c r="Q108" i="5"/>
  <c r="Q109" i="5"/>
  <c r="Q90" i="5"/>
  <c r="Q73" i="5"/>
  <c r="Q89" i="5"/>
  <c r="Q92" i="5"/>
  <c r="Q82" i="5"/>
  <c r="Q86" i="5"/>
  <c r="Q88" i="5"/>
  <c r="Q87" i="5"/>
  <c r="Q80" i="5"/>
  <c r="Q85" i="5"/>
  <c r="Q74" i="5"/>
  <c r="Q84" i="5"/>
  <c r="Q75" i="5"/>
  <c r="Q72" i="5"/>
  <c r="Q77" i="5"/>
  <c r="Q78" i="5"/>
  <c r="Q81" i="5"/>
  <c r="Q91" i="5"/>
  <c r="Q76" i="5"/>
  <c r="S104" i="5"/>
  <c r="S98" i="5"/>
  <c r="S102" i="5"/>
  <c r="S106" i="5"/>
  <c r="S100" i="5"/>
  <c r="S103" i="5"/>
  <c r="S105" i="5"/>
  <c r="S101" i="5"/>
  <c r="S107" i="5"/>
  <c r="S99" i="5"/>
  <c r="Q102" i="5"/>
  <c r="Q100" i="5"/>
  <c r="Q104" i="5"/>
  <c r="Q98" i="5"/>
  <c r="Q106" i="5"/>
  <c r="Q99" i="5"/>
  <c r="Q105" i="5"/>
  <c r="Q101" i="5"/>
  <c r="Q107" i="5"/>
  <c r="Q103" i="5"/>
  <c r="P8" i="24"/>
  <c r="D18" i="24"/>
  <c r="Q32" i="24" l="1"/>
  <c r="Q22" i="24"/>
  <c r="Q23" i="24"/>
  <c r="Q47" i="24"/>
  <c r="Q20" i="24"/>
  <c r="Q36" i="24"/>
  <c r="Q53" i="24"/>
  <c r="Q21" i="24"/>
  <c r="Q43" i="24"/>
  <c r="Q30" i="24"/>
  <c r="Q35" i="24"/>
  <c r="Q41" i="24"/>
  <c r="Q29" i="24"/>
  <c r="Q42" i="24"/>
  <c r="Q45" i="24"/>
  <c r="Q28" i="24"/>
  <c r="Q46" i="24"/>
  <c r="Q40" i="24"/>
  <c r="Q19" i="24"/>
  <c r="Q44" i="24"/>
  <c r="Q52" i="24"/>
  <c r="Q27" i="24"/>
  <c r="Q31" i="24"/>
  <c r="Q26" i="24"/>
  <c r="Q50" i="24"/>
  <c r="Q51" i="24"/>
  <c r="Q13" i="24"/>
  <c r="Q15" i="24"/>
  <c r="Q14" i="24"/>
  <c r="P69" i="24"/>
  <c r="Q11" i="24"/>
  <c r="Q12" i="24"/>
  <c r="Q18" i="24"/>
  <c r="Q39" i="24"/>
  <c r="Q93" i="24" l="1"/>
  <c r="Q110" i="24"/>
  <c r="Q95" i="24"/>
  <c r="Q94" i="24"/>
  <c r="Q108" i="24"/>
  <c r="Q109" i="24"/>
  <c r="Q100" i="24"/>
  <c r="Q101" i="24"/>
  <c r="Q104" i="24"/>
  <c r="Q106" i="24"/>
  <c r="Q98" i="24"/>
  <c r="Q99" i="24"/>
  <c r="Q102" i="24"/>
  <c r="Q103" i="24"/>
  <c r="Q105" i="24"/>
  <c r="Q107" i="24"/>
  <c r="Q72" i="24"/>
  <c r="Q73" i="24"/>
  <c r="Q74" i="24"/>
  <c r="Q75" i="24"/>
  <c r="Q76" i="24"/>
  <c r="Q77" i="24"/>
  <c r="Q78" i="24"/>
  <c r="Q79" i="24"/>
  <c r="Q80" i="24"/>
  <c r="Q81" i="24"/>
  <c r="Q82" i="24"/>
  <c r="Q83" i="24"/>
  <c r="Q84" i="24"/>
  <c r="Q85" i="24"/>
  <c r="Q86" i="24"/>
  <c r="Q87" i="24"/>
  <c r="Q88" i="24"/>
  <c r="Q89" i="24"/>
  <c r="Q90" i="24"/>
  <c r="Q91" i="24"/>
  <c r="Q92" i="24"/>
  <c r="F65" i="16" l="1"/>
  <c r="E65" i="16"/>
  <c r="D65" i="16"/>
  <c r="B65" i="16"/>
  <c r="G68" i="15"/>
  <c r="F68" i="15"/>
  <c r="E68" i="15"/>
  <c r="B68" i="15"/>
  <c r="G65" i="16"/>
  <c r="D48" i="24"/>
  <c r="A112" i="24" l="1"/>
  <c r="A110" i="15"/>
  <c r="D68" i="15"/>
  <c r="A55" i="24"/>
  <c r="A112" i="5"/>
  <c r="A55" i="5"/>
  <c r="A56" i="15"/>
  <c r="A108" i="16"/>
  <c r="A54" i="16"/>
  <c r="C65" i="16"/>
  <c r="C68" i="15"/>
  <c r="A46" i="21"/>
  <c r="F90" i="5" l="1"/>
  <c r="F82" i="5"/>
  <c r="F74" i="5"/>
  <c r="F50" i="5"/>
  <c r="F40" i="5"/>
  <c r="D39" i="5"/>
  <c r="F13" i="5"/>
  <c r="D11" i="5"/>
  <c r="B92" i="5"/>
  <c r="B84" i="5"/>
  <c r="B76" i="5"/>
  <c r="B52" i="5"/>
  <c r="F91" i="5"/>
  <c r="F83" i="5"/>
  <c r="F75" i="5"/>
  <c r="F51" i="5"/>
  <c r="F14" i="5"/>
  <c r="B87" i="5"/>
  <c r="B79" i="5"/>
  <c r="B35" i="5"/>
  <c r="F92" i="5"/>
  <c r="F84" i="5"/>
  <c r="F76" i="5"/>
  <c r="F52" i="5"/>
  <c r="F15" i="5"/>
  <c r="B90" i="5"/>
  <c r="B82" i="5"/>
  <c r="B74" i="5"/>
  <c r="B50" i="5"/>
  <c r="N8" i="24"/>
  <c r="F85" i="5"/>
  <c r="F77" i="5"/>
  <c r="B85" i="5"/>
  <c r="B77" i="5"/>
  <c r="F86" i="5"/>
  <c r="F78" i="5"/>
  <c r="F18" i="5"/>
  <c r="B81" i="5"/>
  <c r="B88" i="5"/>
  <c r="B80" i="5"/>
  <c r="B72" i="5"/>
  <c r="F87" i="5"/>
  <c r="F79" i="5"/>
  <c r="B89" i="5"/>
  <c r="B39" i="24"/>
  <c r="B39" i="5" s="1"/>
  <c r="B11" i="24"/>
  <c r="B8" i="24" s="1"/>
  <c r="B91" i="5"/>
  <c r="B83" i="5"/>
  <c r="B75" i="5"/>
  <c r="B51" i="5"/>
  <c r="F88" i="5"/>
  <c r="F80" i="5"/>
  <c r="F72" i="5"/>
  <c r="B73" i="5"/>
  <c r="B86" i="5"/>
  <c r="B78" i="5"/>
  <c r="F39" i="24"/>
  <c r="B18" i="5"/>
  <c r="F11" i="24"/>
  <c r="D12" i="24"/>
  <c r="F89" i="5"/>
  <c r="F81" i="5"/>
  <c r="F73" i="5"/>
  <c r="H39" i="5"/>
  <c r="H11" i="5"/>
  <c r="F12" i="5"/>
  <c r="O53" i="24" l="1"/>
  <c r="O23" i="24"/>
  <c r="O32" i="24"/>
  <c r="O21" i="24"/>
  <c r="O22" i="24"/>
  <c r="O20" i="24"/>
  <c r="O47" i="24"/>
  <c r="O36" i="24"/>
  <c r="C21" i="24"/>
  <c r="C36" i="24"/>
  <c r="C23" i="24"/>
  <c r="C53" i="24"/>
  <c r="C47" i="24"/>
  <c r="C20" i="24"/>
  <c r="C32" i="24"/>
  <c r="C22" i="24"/>
  <c r="O51" i="24"/>
  <c r="O31" i="24"/>
  <c r="O29" i="24"/>
  <c r="O27" i="24"/>
  <c r="O35" i="24"/>
  <c r="O45" i="24"/>
  <c r="O43" i="24"/>
  <c r="O41" i="24"/>
  <c r="O50" i="24"/>
  <c r="O19" i="24"/>
  <c r="O30" i="24"/>
  <c r="O28" i="24"/>
  <c r="O26" i="24"/>
  <c r="O46" i="24"/>
  <c r="O44" i="24"/>
  <c r="O42" i="24"/>
  <c r="O40" i="24"/>
  <c r="O52" i="24"/>
  <c r="C51" i="24"/>
  <c r="C31" i="24"/>
  <c r="C29" i="24"/>
  <c r="C27" i="24"/>
  <c r="C35" i="24"/>
  <c r="C45" i="24"/>
  <c r="C43" i="24"/>
  <c r="C41" i="24"/>
  <c r="C40" i="24"/>
  <c r="C52" i="24"/>
  <c r="C19" i="24"/>
  <c r="C30" i="24"/>
  <c r="C28" i="24"/>
  <c r="C26" i="24"/>
  <c r="C46" i="24"/>
  <c r="C44" i="24"/>
  <c r="C42" i="24"/>
  <c r="C50" i="24"/>
  <c r="S8" i="24"/>
  <c r="S69" i="24" s="1"/>
  <c r="C14" i="24"/>
  <c r="C13" i="24"/>
  <c r="C15" i="24"/>
  <c r="O14" i="24"/>
  <c r="O15" i="24"/>
  <c r="O13" i="24"/>
  <c r="J8" i="5"/>
  <c r="N8" i="5"/>
  <c r="L8" i="5"/>
  <c r="H8" i="5"/>
  <c r="D8" i="5"/>
  <c r="Q8" i="24"/>
  <c r="B69" i="24"/>
  <c r="N69" i="24"/>
  <c r="C12" i="24"/>
  <c r="O12" i="24"/>
  <c r="C18" i="24"/>
  <c r="O8" i="24"/>
  <c r="O69" i="24" s="1"/>
  <c r="O18" i="24"/>
  <c r="L8" i="24"/>
  <c r="J8" i="24"/>
  <c r="H8" i="24"/>
  <c r="F8" i="24"/>
  <c r="Q17" i="21"/>
  <c r="Q12" i="21"/>
  <c r="Q27" i="21"/>
  <c r="Q29" i="21"/>
  <c r="Q31" i="21"/>
  <c r="D11" i="24"/>
  <c r="Q13" i="21"/>
  <c r="Q18" i="21"/>
  <c r="Q21" i="21"/>
  <c r="Q26" i="21"/>
  <c r="Q32" i="21"/>
  <c r="O29" i="21"/>
  <c r="Q11" i="21"/>
  <c r="Q14" i="21"/>
  <c r="Q20" i="21"/>
  <c r="Q28" i="21"/>
  <c r="Q30" i="21"/>
  <c r="F11" i="5"/>
  <c r="F39" i="5"/>
  <c r="D39" i="24"/>
  <c r="C39" i="24"/>
  <c r="B11" i="5"/>
  <c r="C11" i="24"/>
  <c r="O11" i="24"/>
  <c r="O39" i="24"/>
  <c r="M46" i="5" l="1"/>
  <c r="M42" i="5"/>
  <c r="M43" i="5"/>
  <c r="M45" i="5"/>
  <c r="M41" i="5"/>
  <c r="M47" i="5"/>
  <c r="M44" i="5"/>
  <c r="K44" i="5"/>
  <c r="K42" i="5"/>
  <c r="K46" i="5"/>
  <c r="K47" i="5"/>
  <c r="K41" i="5"/>
  <c r="K43" i="5"/>
  <c r="K45" i="5"/>
  <c r="O45" i="5"/>
  <c r="O43" i="5"/>
  <c r="O41" i="5"/>
  <c r="O46" i="5"/>
  <c r="O44" i="5"/>
  <c r="O47" i="5"/>
  <c r="O42" i="5"/>
  <c r="E44" i="5"/>
  <c r="E46" i="5"/>
  <c r="E47" i="5"/>
  <c r="E42" i="5"/>
  <c r="E41" i="5"/>
  <c r="E45" i="5"/>
  <c r="E43" i="5"/>
  <c r="I41" i="5"/>
  <c r="I47" i="5"/>
  <c r="I45" i="5"/>
  <c r="I43" i="5"/>
  <c r="I44" i="5"/>
  <c r="I46" i="5"/>
  <c r="I42" i="5"/>
  <c r="C46" i="5"/>
  <c r="C47" i="5"/>
  <c r="C45" i="5"/>
  <c r="C43" i="5"/>
  <c r="C42" i="5"/>
  <c r="C44" i="5"/>
  <c r="C41" i="5"/>
  <c r="O8" i="5"/>
  <c r="O69" i="5" s="1"/>
  <c r="K8" i="5"/>
  <c r="K69" i="5" s="1"/>
  <c r="M8" i="5"/>
  <c r="M69" i="5" s="1"/>
  <c r="I8" i="5"/>
  <c r="I69" i="5" s="1"/>
  <c r="U8" i="5"/>
  <c r="U69" i="5" s="1"/>
  <c r="Q8" i="5"/>
  <c r="Q69" i="5" s="1"/>
  <c r="G53" i="24"/>
  <c r="G23" i="24"/>
  <c r="G32" i="24"/>
  <c r="G36" i="24"/>
  <c r="G21" i="24"/>
  <c r="G20" i="24"/>
  <c r="G47" i="24"/>
  <c r="G22" i="24"/>
  <c r="O53" i="5"/>
  <c r="O23" i="5"/>
  <c r="O32" i="5"/>
  <c r="O36" i="5"/>
  <c r="I47" i="24"/>
  <c r="I53" i="24"/>
  <c r="I32" i="24"/>
  <c r="I36" i="24"/>
  <c r="I21" i="24"/>
  <c r="I23" i="24"/>
  <c r="I20" i="24"/>
  <c r="I22" i="24"/>
  <c r="K23" i="5"/>
  <c r="K53" i="5"/>
  <c r="K36" i="5"/>
  <c r="K32" i="5"/>
  <c r="K21" i="24"/>
  <c r="K53" i="24"/>
  <c r="K36" i="24"/>
  <c r="K20" i="24"/>
  <c r="K22" i="24"/>
  <c r="K32" i="24"/>
  <c r="K47" i="24"/>
  <c r="K23" i="24"/>
  <c r="O109" i="24"/>
  <c r="O94" i="24"/>
  <c r="O108" i="24"/>
  <c r="O95" i="24"/>
  <c r="O110" i="24"/>
  <c r="O93" i="24"/>
  <c r="M21" i="24"/>
  <c r="M22" i="24"/>
  <c r="M47" i="24"/>
  <c r="M23" i="24"/>
  <c r="M36" i="24"/>
  <c r="M53" i="24"/>
  <c r="M20" i="24"/>
  <c r="M32" i="24"/>
  <c r="C110" i="24"/>
  <c r="C109" i="24"/>
  <c r="C108" i="24"/>
  <c r="C93" i="24"/>
  <c r="C94" i="24"/>
  <c r="C95" i="24"/>
  <c r="E53" i="5"/>
  <c r="E32" i="5"/>
  <c r="E23" i="5"/>
  <c r="E36" i="5"/>
  <c r="M32" i="5"/>
  <c r="M36" i="5"/>
  <c r="M23" i="5"/>
  <c r="M53" i="5"/>
  <c r="I32" i="5"/>
  <c r="I23" i="5"/>
  <c r="I36" i="5"/>
  <c r="I53" i="5"/>
  <c r="C23" i="5"/>
  <c r="C53" i="5"/>
  <c r="C36" i="5"/>
  <c r="C32" i="5"/>
  <c r="C8" i="24"/>
  <c r="O98" i="24"/>
  <c r="O99" i="24"/>
  <c r="O100" i="24"/>
  <c r="O101" i="24"/>
  <c r="O102" i="24"/>
  <c r="O103" i="24"/>
  <c r="O107" i="24"/>
  <c r="O105" i="24"/>
  <c r="O104" i="24"/>
  <c r="O106" i="24"/>
  <c r="C99" i="24"/>
  <c r="C100" i="24"/>
  <c r="C104" i="24"/>
  <c r="C102" i="24"/>
  <c r="C103" i="24"/>
  <c r="C101" i="24"/>
  <c r="C107" i="24"/>
  <c r="C105" i="24"/>
  <c r="C98" i="24"/>
  <c r="C106" i="24"/>
  <c r="K28" i="5"/>
  <c r="K31" i="5"/>
  <c r="K27" i="5"/>
  <c r="K22" i="5"/>
  <c r="K29" i="5"/>
  <c r="K19" i="5"/>
  <c r="K35" i="5"/>
  <c r="K30" i="5"/>
  <c r="K26" i="5"/>
  <c r="K20" i="5"/>
  <c r="K21" i="5"/>
  <c r="C22" i="5"/>
  <c r="C31" i="5"/>
  <c r="C30" i="5"/>
  <c r="C26" i="5"/>
  <c r="C29" i="5"/>
  <c r="C27" i="5"/>
  <c r="C21" i="5"/>
  <c r="C19" i="5"/>
  <c r="C28" i="5"/>
  <c r="C20" i="5"/>
  <c r="I31" i="5"/>
  <c r="I26" i="5"/>
  <c r="I28" i="5"/>
  <c r="I30" i="5"/>
  <c r="I27" i="5"/>
  <c r="I29" i="5"/>
  <c r="I20" i="5"/>
  <c r="I22" i="5"/>
  <c r="I35" i="5"/>
  <c r="I19" i="5"/>
  <c r="I21" i="5"/>
  <c r="M21" i="5"/>
  <c r="M22" i="5"/>
  <c r="M31" i="5"/>
  <c r="M26" i="5"/>
  <c r="M29" i="5"/>
  <c r="M19" i="5"/>
  <c r="M20" i="5"/>
  <c r="M27" i="5"/>
  <c r="M30" i="5"/>
  <c r="M35" i="5"/>
  <c r="M28" i="5"/>
  <c r="E30" i="5"/>
  <c r="E27" i="5"/>
  <c r="E29" i="5"/>
  <c r="E31" i="5"/>
  <c r="E20" i="5"/>
  <c r="E22" i="5"/>
  <c r="E26" i="5"/>
  <c r="E28" i="5"/>
  <c r="E21" i="5"/>
  <c r="E35" i="5"/>
  <c r="E19" i="5"/>
  <c r="O19" i="5"/>
  <c r="O21" i="5"/>
  <c r="O20" i="5"/>
  <c r="O30" i="5"/>
  <c r="O31" i="5"/>
  <c r="O29" i="5"/>
  <c r="O28" i="5"/>
  <c r="O35" i="5"/>
  <c r="O22" i="5"/>
  <c r="O27" i="5"/>
  <c r="O26" i="5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72" i="24"/>
  <c r="O72" i="24"/>
  <c r="O73" i="24"/>
  <c r="O74" i="24"/>
  <c r="O75" i="24"/>
  <c r="O76" i="24"/>
  <c r="O77" i="24"/>
  <c r="O78" i="24"/>
  <c r="O79" i="24"/>
  <c r="O80" i="24"/>
  <c r="O81" i="24"/>
  <c r="O82" i="24"/>
  <c r="O83" i="24"/>
  <c r="O84" i="24"/>
  <c r="O85" i="24"/>
  <c r="O86" i="24"/>
  <c r="O87" i="24"/>
  <c r="O88" i="24"/>
  <c r="O89" i="24"/>
  <c r="O90" i="24"/>
  <c r="O91" i="24"/>
  <c r="O92" i="24"/>
  <c r="I40" i="24"/>
  <c r="I31" i="24"/>
  <c r="I27" i="24"/>
  <c r="I44" i="24"/>
  <c r="I26" i="24"/>
  <c r="I29" i="24"/>
  <c r="I41" i="24"/>
  <c r="I30" i="24"/>
  <c r="I28" i="24"/>
  <c r="I50" i="24"/>
  <c r="I35" i="24"/>
  <c r="I42" i="24"/>
  <c r="I19" i="24"/>
  <c r="I45" i="24"/>
  <c r="I52" i="24"/>
  <c r="I43" i="24"/>
  <c r="I51" i="24"/>
  <c r="I46" i="24"/>
  <c r="K51" i="24"/>
  <c r="K40" i="24"/>
  <c r="K31" i="24"/>
  <c r="K29" i="24"/>
  <c r="K27" i="24"/>
  <c r="K35" i="24"/>
  <c r="K45" i="24"/>
  <c r="K43" i="24"/>
  <c r="K41" i="24"/>
  <c r="K52" i="24"/>
  <c r="K19" i="24"/>
  <c r="K30" i="24"/>
  <c r="K28" i="24"/>
  <c r="K26" i="24"/>
  <c r="K46" i="24"/>
  <c r="K44" i="24"/>
  <c r="K42" i="24"/>
  <c r="K50" i="24"/>
  <c r="M50" i="24"/>
  <c r="M52" i="24"/>
  <c r="M31" i="24"/>
  <c r="M29" i="24"/>
  <c r="M27" i="24"/>
  <c r="M35" i="24"/>
  <c r="M45" i="24"/>
  <c r="M43" i="24"/>
  <c r="M41" i="24"/>
  <c r="M19" i="24"/>
  <c r="M30" i="24"/>
  <c r="M28" i="24"/>
  <c r="M26" i="24"/>
  <c r="M46" i="24"/>
  <c r="M44" i="24"/>
  <c r="M42" i="24"/>
  <c r="M40" i="24"/>
  <c r="M51" i="24"/>
  <c r="G51" i="24"/>
  <c r="G40" i="24"/>
  <c r="G31" i="24"/>
  <c r="G29" i="24"/>
  <c r="G27" i="24"/>
  <c r="G35" i="24"/>
  <c r="G45" i="24"/>
  <c r="G43" i="24"/>
  <c r="G41" i="24"/>
  <c r="G52" i="24"/>
  <c r="G50" i="24"/>
  <c r="G19" i="24"/>
  <c r="G30" i="24"/>
  <c r="G28" i="24"/>
  <c r="G26" i="24"/>
  <c r="G46" i="24"/>
  <c r="G44" i="24"/>
  <c r="G42" i="24"/>
  <c r="I13" i="24"/>
  <c r="I15" i="24"/>
  <c r="I14" i="24"/>
  <c r="M13" i="24"/>
  <c r="M15" i="24"/>
  <c r="M14" i="24"/>
  <c r="K14" i="24"/>
  <c r="K15" i="24"/>
  <c r="K13" i="24"/>
  <c r="G14" i="24"/>
  <c r="G13" i="24"/>
  <c r="G15" i="24"/>
  <c r="Q69" i="24"/>
  <c r="S8" i="5"/>
  <c r="S69" i="5" s="1"/>
  <c r="S76" i="5"/>
  <c r="S78" i="5"/>
  <c r="S74" i="5"/>
  <c r="S86" i="5"/>
  <c r="S84" i="5"/>
  <c r="S85" i="5"/>
  <c r="S72" i="5"/>
  <c r="S90" i="5"/>
  <c r="S88" i="5"/>
  <c r="S77" i="5"/>
  <c r="S89" i="5"/>
  <c r="S92" i="5"/>
  <c r="S83" i="5"/>
  <c r="S75" i="5"/>
  <c r="S87" i="5"/>
  <c r="S73" i="5"/>
  <c r="S91" i="5"/>
  <c r="S82" i="5"/>
  <c r="S80" i="5"/>
  <c r="S81" i="5"/>
  <c r="S79" i="5"/>
  <c r="N69" i="5"/>
  <c r="L69" i="5"/>
  <c r="J69" i="5"/>
  <c r="H69" i="5"/>
  <c r="B69" i="5"/>
  <c r="C18" i="5"/>
  <c r="C15" i="5"/>
  <c r="C35" i="5"/>
  <c r="C13" i="5"/>
  <c r="C52" i="5"/>
  <c r="K39" i="5"/>
  <c r="C50" i="5"/>
  <c r="C40" i="5"/>
  <c r="E39" i="5"/>
  <c r="O13" i="21"/>
  <c r="C51" i="5"/>
  <c r="C14" i="5"/>
  <c r="C12" i="5"/>
  <c r="K52" i="5"/>
  <c r="K18" i="5"/>
  <c r="K13" i="5"/>
  <c r="K14" i="5"/>
  <c r="K51" i="5"/>
  <c r="K15" i="5"/>
  <c r="K40" i="5"/>
  <c r="K50" i="5"/>
  <c r="K12" i="5"/>
  <c r="K11" i="5"/>
  <c r="O18" i="5"/>
  <c r="O51" i="5"/>
  <c r="O40" i="5"/>
  <c r="O50" i="5"/>
  <c r="O12" i="5"/>
  <c r="O14" i="5"/>
  <c r="O52" i="5"/>
  <c r="O15" i="5"/>
  <c r="O13" i="5"/>
  <c r="O11" i="5"/>
  <c r="O39" i="5"/>
  <c r="M18" i="5"/>
  <c r="M52" i="5"/>
  <c r="M13" i="5"/>
  <c r="M15" i="5"/>
  <c r="M12" i="5"/>
  <c r="M50" i="5"/>
  <c r="M51" i="5"/>
  <c r="M14" i="5"/>
  <c r="M40" i="5"/>
  <c r="M11" i="5"/>
  <c r="M39" i="5"/>
  <c r="I39" i="5"/>
  <c r="I40" i="5"/>
  <c r="I15" i="5"/>
  <c r="I14" i="5"/>
  <c r="I52" i="5"/>
  <c r="I51" i="5"/>
  <c r="I18" i="5"/>
  <c r="I12" i="5"/>
  <c r="I13" i="5"/>
  <c r="F8" i="5"/>
  <c r="I50" i="5"/>
  <c r="I11" i="5"/>
  <c r="E52" i="5"/>
  <c r="E50" i="5"/>
  <c r="E14" i="5"/>
  <c r="E40" i="5"/>
  <c r="E13" i="5"/>
  <c r="E18" i="5"/>
  <c r="D69" i="5"/>
  <c r="E51" i="5"/>
  <c r="E15" i="5"/>
  <c r="E12" i="5"/>
  <c r="E11" i="5"/>
  <c r="I39" i="24"/>
  <c r="K39" i="24"/>
  <c r="M11" i="24"/>
  <c r="M8" i="24"/>
  <c r="M69" i="24" s="1"/>
  <c r="M12" i="24"/>
  <c r="M18" i="24"/>
  <c r="L69" i="24"/>
  <c r="M39" i="24"/>
  <c r="K11" i="24"/>
  <c r="K18" i="24"/>
  <c r="J69" i="24"/>
  <c r="K8" i="24"/>
  <c r="K69" i="24" s="1"/>
  <c r="K12" i="24"/>
  <c r="I8" i="24"/>
  <c r="I69" i="24" s="1"/>
  <c r="I18" i="24"/>
  <c r="H69" i="24"/>
  <c r="I12" i="24"/>
  <c r="I11" i="24"/>
  <c r="G18" i="24"/>
  <c r="G12" i="24"/>
  <c r="G8" i="24"/>
  <c r="G69" i="24" s="1"/>
  <c r="F69" i="24"/>
  <c r="G11" i="24"/>
  <c r="D8" i="24"/>
  <c r="G39" i="24"/>
  <c r="O28" i="21"/>
  <c r="O26" i="21"/>
  <c r="O18" i="21"/>
  <c r="O32" i="21"/>
  <c r="O27" i="21"/>
  <c r="O14" i="21"/>
  <c r="O11" i="21"/>
  <c r="O30" i="21"/>
  <c r="O12" i="21"/>
  <c r="O21" i="21"/>
  <c r="O31" i="21"/>
  <c r="O20" i="21"/>
  <c r="O17" i="21"/>
  <c r="F10" i="21"/>
  <c r="C10" i="21"/>
  <c r="O13" i="33"/>
  <c r="P18" i="33"/>
  <c r="N20" i="33"/>
  <c r="P27" i="33"/>
  <c r="N29" i="33"/>
  <c r="C39" i="5"/>
  <c r="P11" i="33"/>
  <c r="L10" i="33"/>
  <c r="L7" i="33" s="1"/>
  <c r="P21" i="33"/>
  <c r="P30" i="33"/>
  <c r="P13" i="33"/>
  <c r="O20" i="33"/>
  <c r="D10" i="33"/>
  <c r="F10" i="33"/>
  <c r="P12" i="33"/>
  <c r="N14" i="33"/>
  <c r="O19" i="33"/>
  <c r="N25" i="33"/>
  <c r="O28" i="33"/>
  <c r="N13" i="33"/>
  <c r="O27" i="33"/>
  <c r="N26" i="33"/>
  <c r="O29" i="33"/>
  <c r="P20" i="33"/>
  <c r="O12" i="33"/>
  <c r="P17" i="33"/>
  <c r="N28" i="33"/>
  <c r="B10" i="33"/>
  <c r="N11" i="33"/>
  <c r="H10" i="33"/>
  <c r="H7" i="33" s="1"/>
  <c r="I22" i="33" s="1"/>
  <c r="O14" i="33"/>
  <c r="P19" i="33"/>
  <c r="N21" i="33"/>
  <c r="O25" i="33"/>
  <c r="P28" i="33"/>
  <c r="N30" i="33"/>
  <c r="C11" i="5"/>
  <c r="O10" i="21"/>
  <c r="Q10" i="21"/>
  <c r="O18" i="33"/>
  <c r="N17" i="33"/>
  <c r="N12" i="33"/>
  <c r="O17" i="33"/>
  <c r="O26" i="33"/>
  <c r="P29" i="33"/>
  <c r="N19" i="33"/>
  <c r="P26" i="33"/>
  <c r="O11" i="33"/>
  <c r="J10" i="33"/>
  <c r="J7" i="33" s="1"/>
  <c r="K22" i="33" s="1"/>
  <c r="P14" i="33"/>
  <c r="N18" i="33"/>
  <c r="O21" i="33"/>
  <c r="P25" i="33"/>
  <c r="N27" i="33"/>
  <c r="O30" i="33"/>
  <c r="G8" i="5" l="1"/>
  <c r="G69" i="5" s="1"/>
  <c r="G46" i="5"/>
  <c r="G44" i="5"/>
  <c r="G43" i="5"/>
  <c r="G45" i="5"/>
  <c r="G47" i="5"/>
  <c r="G41" i="5"/>
  <c r="G42" i="5"/>
  <c r="E8" i="5"/>
  <c r="E69" i="5" s="1"/>
  <c r="M95" i="24"/>
  <c r="M110" i="24"/>
  <c r="M108" i="24"/>
  <c r="M109" i="24"/>
  <c r="M93" i="24"/>
  <c r="M94" i="24"/>
  <c r="G36" i="5"/>
  <c r="G53" i="5"/>
  <c r="K93" i="5"/>
  <c r="K94" i="5"/>
  <c r="K109" i="5"/>
  <c r="K110" i="5"/>
  <c r="K95" i="5"/>
  <c r="K108" i="5"/>
  <c r="M109" i="5"/>
  <c r="M94" i="5"/>
  <c r="M95" i="5"/>
  <c r="M110" i="5"/>
  <c r="M108" i="5"/>
  <c r="M93" i="5"/>
  <c r="M31" i="33"/>
  <c r="M22" i="33"/>
  <c r="E47" i="24"/>
  <c r="E53" i="24"/>
  <c r="K110" i="24"/>
  <c r="K93" i="24"/>
  <c r="K109" i="24"/>
  <c r="K94" i="24"/>
  <c r="K95" i="24"/>
  <c r="K108" i="24"/>
  <c r="C72" i="5"/>
  <c r="C93" i="5"/>
  <c r="C109" i="5"/>
  <c r="C94" i="5"/>
  <c r="C95" i="5"/>
  <c r="C110" i="5"/>
  <c r="C108" i="5"/>
  <c r="O93" i="5"/>
  <c r="O94" i="5"/>
  <c r="O108" i="5"/>
  <c r="O109" i="5"/>
  <c r="O95" i="5"/>
  <c r="O110" i="5"/>
  <c r="I108" i="24"/>
  <c r="I93" i="24"/>
  <c r="I109" i="24"/>
  <c r="I95" i="24"/>
  <c r="I94" i="24"/>
  <c r="I110" i="24"/>
  <c r="G109" i="24"/>
  <c r="G108" i="24"/>
  <c r="G94" i="24"/>
  <c r="G110" i="24"/>
  <c r="G95" i="24"/>
  <c r="G93" i="24"/>
  <c r="E109" i="5"/>
  <c r="E93" i="5"/>
  <c r="E110" i="5"/>
  <c r="E95" i="5"/>
  <c r="E94" i="5"/>
  <c r="E108" i="5"/>
  <c r="I108" i="5"/>
  <c r="I93" i="5"/>
  <c r="I95" i="5"/>
  <c r="I110" i="5"/>
  <c r="I94" i="5"/>
  <c r="I109" i="5"/>
  <c r="G23" i="5"/>
  <c r="G32" i="5"/>
  <c r="E32" i="24"/>
  <c r="E36" i="24"/>
  <c r="E21" i="24"/>
  <c r="E23" i="24"/>
  <c r="E20" i="24"/>
  <c r="E22" i="24"/>
  <c r="K13" i="33"/>
  <c r="K31" i="33"/>
  <c r="I29" i="33"/>
  <c r="I31" i="33"/>
  <c r="C77" i="5"/>
  <c r="C80" i="5"/>
  <c r="K104" i="5"/>
  <c r="K98" i="5"/>
  <c r="K102" i="5"/>
  <c r="K106" i="5"/>
  <c r="K100" i="5"/>
  <c r="K107" i="5"/>
  <c r="K103" i="5"/>
  <c r="K105" i="5"/>
  <c r="K99" i="5"/>
  <c r="K101" i="5"/>
  <c r="O100" i="5"/>
  <c r="O98" i="5"/>
  <c r="O102" i="5"/>
  <c r="O106" i="5"/>
  <c r="O104" i="5"/>
  <c r="O107" i="5"/>
  <c r="O105" i="5"/>
  <c r="O101" i="5"/>
  <c r="O103" i="5"/>
  <c r="O99" i="5"/>
  <c r="K98" i="24"/>
  <c r="K99" i="24"/>
  <c r="K100" i="24"/>
  <c r="K101" i="24"/>
  <c r="K102" i="24"/>
  <c r="K103" i="24"/>
  <c r="K105" i="24"/>
  <c r="K107" i="24"/>
  <c r="K106" i="24"/>
  <c r="K104" i="24"/>
  <c r="I101" i="24"/>
  <c r="I103" i="24"/>
  <c r="I100" i="24"/>
  <c r="I98" i="24"/>
  <c r="I99" i="24"/>
  <c r="I102" i="24"/>
  <c r="I104" i="24"/>
  <c r="I106" i="24"/>
  <c r="I107" i="24"/>
  <c r="I105" i="24"/>
  <c r="G98" i="24"/>
  <c r="G99" i="24"/>
  <c r="G100" i="24"/>
  <c r="G101" i="24"/>
  <c r="G102" i="24"/>
  <c r="G103" i="24"/>
  <c r="G104" i="24"/>
  <c r="G107" i="24"/>
  <c r="G105" i="24"/>
  <c r="G106" i="24"/>
  <c r="M99" i="24"/>
  <c r="M102" i="24"/>
  <c r="M98" i="24"/>
  <c r="M100" i="24"/>
  <c r="M101" i="24"/>
  <c r="M103" i="24"/>
  <c r="M104" i="24"/>
  <c r="M105" i="24"/>
  <c r="M106" i="24"/>
  <c r="M107" i="24"/>
  <c r="I100" i="5"/>
  <c r="I104" i="5"/>
  <c r="I102" i="5"/>
  <c r="I98" i="5"/>
  <c r="I106" i="5"/>
  <c r="I103" i="5"/>
  <c r="I99" i="5"/>
  <c r="I105" i="5"/>
  <c r="I101" i="5"/>
  <c r="I107" i="5"/>
  <c r="M98" i="5"/>
  <c r="M106" i="5"/>
  <c r="M100" i="5"/>
  <c r="M104" i="5"/>
  <c r="M102" i="5"/>
  <c r="M107" i="5"/>
  <c r="M103" i="5"/>
  <c r="M99" i="5"/>
  <c r="M105" i="5"/>
  <c r="M101" i="5"/>
  <c r="E100" i="5"/>
  <c r="E98" i="5"/>
  <c r="E102" i="5"/>
  <c r="E106" i="5"/>
  <c r="E104" i="5"/>
  <c r="E107" i="5"/>
  <c r="E103" i="5"/>
  <c r="E99" i="5"/>
  <c r="E105" i="5"/>
  <c r="E101" i="5"/>
  <c r="C99" i="5"/>
  <c r="C101" i="5"/>
  <c r="C103" i="5"/>
  <c r="C105" i="5"/>
  <c r="C107" i="5"/>
  <c r="C98" i="5"/>
  <c r="C100" i="5"/>
  <c r="C102" i="5"/>
  <c r="C104" i="5"/>
  <c r="C106" i="5"/>
  <c r="C74" i="5"/>
  <c r="G21" i="5"/>
  <c r="G31" i="5"/>
  <c r="G26" i="5"/>
  <c r="G20" i="5"/>
  <c r="G28" i="5"/>
  <c r="G22" i="5"/>
  <c r="G30" i="5"/>
  <c r="G29" i="5"/>
  <c r="G35" i="5"/>
  <c r="G19" i="5"/>
  <c r="G27" i="5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72" i="24"/>
  <c r="G92" i="24"/>
  <c r="M72" i="24"/>
  <c r="M73" i="24"/>
  <c r="M74" i="24"/>
  <c r="M75" i="24"/>
  <c r="M76" i="24"/>
  <c r="M77" i="24"/>
  <c r="M78" i="24"/>
  <c r="M79" i="24"/>
  <c r="M80" i="24"/>
  <c r="M81" i="24"/>
  <c r="M82" i="24"/>
  <c r="M83" i="24"/>
  <c r="M84" i="24"/>
  <c r="M85" i="24"/>
  <c r="M86" i="24"/>
  <c r="M87" i="24"/>
  <c r="M88" i="24"/>
  <c r="M89" i="24"/>
  <c r="M90" i="24"/>
  <c r="M91" i="24"/>
  <c r="M92" i="24"/>
  <c r="K88" i="24"/>
  <c r="K75" i="24"/>
  <c r="K77" i="24"/>
  <c r="K79" i="24"/>
  <c r="K81" i="24"/>
  <c r="K83" i="24"/>
  <c r="K85" i="24"/>
  <c r="K87" i="24"/>
  <c r="K89" i="24"/>
  <c r="K91" i="24"/>
  <c r="K73" i="24"/>
  <c r="K74" i="24"/>
  <c r="K76" i="24"/>
  <c r="K78" i="24"/>
  <c r="K80" i="24"/>
  <c r="K82" i="24"/>
  <c r="K84" i="24"/>
  <c r="K86" i="24"/>
  <c r="K90" i="24"/>
  <c r="K92" i="24"/>
  <c r="K72" i="24"/>
  <c r="I73" i="24"/>
  <c r="I74" i="24"/>
  <c r="I75" i="24"/>
  <c r="I76" i="24"/>
  <c r="I77" i="24"/>
  <c r="I78" i="24"/>
  <c r="I79" i="24"/>
  <c r="I80" i="24"/>
  <c r="I81" i="24"/>
  <c r="I82" i="24"/>
  <c r="I83" i="24"/>
  <c r="I84" i="24"/>
  <c r="I85" i="24"/>
  <c r="I86" i="24"/>
  <c r="I87" i="24"/>
  <c r="I88" i="24"/>
  <c r="I89" i="24"/>
  <c r="I90" i="24"/>
  <c r="I91" i="24"/>
  <c r="I72" i="24"/>
  <c r="I92" i="24"/>
  <c r="E35" i="24"/>
  <c r="E46" i="24"/>
  <c r="E44" i="24"/>
  <c r="E42" i="24"/>
  <c r="E50" i="24"/>
  <c r="E52" i="24"/>
  <c r="E51" i="24"/>
  <c r="E43" i="24"/>
  <c r="E45" i="24"/>
  <c r="E26" i="24"/>
  <c r="E41" i="24"/>
  <c r="E30" i="24"/>
  <c r="E28" i="24"/>
  <c r="E19" i="24"/>
  <c r="E27" i="24"/>
  <c r="E40" i="24"/>
  <c r="E29" i="24"/>
  <c r="E31" i="24"/>
  <c r="E14" i="24"/>
  <c r="E13" i="24"/>
  <c r="E15" i="24"/>
  <c r="C85" i="5"/>
  <c r="C76" i="5"/>
  <c r="C75" i="5"/>
  <c r="C86" i="5"/>
  <c r="C82" i="5"/>
  <c r="C92" i="5"/>
  <c r="C73" i="5"/>
  <c r="C89" i="5"/>
  <c r="C91" i="5"/>
  <c r="C78" i="5"/>
  <c r="C87" i="5"/>
  <c r="C83" i="5"/>
  <c r="C81" i="5"/>
  <c r="C84" i="5"/>
  <c r="C79" i="5"/>
  <c r="C90" i="5"/>
  <c r="C88" i="5"/>
  <c r="C8" i="5"/>
  <c r="M25" i="33"/>
  <c r="M26" i="33"/>
  <c r="K86" i="5"/>
  <c r="K73" i="5"/>
  <c r="K87" i="5"/>
  <c r="K72" i="5"/>
  <c r="K89" i="5"/>
  <c r="K90" i="5"/>
  <c r="K92" i="5"/>
  <c r="K74" i="5"/>
  <c r="K76" i="5"/>
  <c r="K88" i="5"/>
  <c r="K81" i="5"/>
  <c r="K83" i="5"/>
  <c r="K80" i="5"/>
  <c r="K84" i="5"/>
  <c r="K79" i="5"/>
  <c r="K77" i="5"/>
  <c r="K78" i="5"/>
  <c r="K91" i="5"/>
  <c r="K82" i="5"/>
  <c r="K85" i="5"/>
  <c r="K75" i="5"/>
  <c r="O75" i="5"/>
  <c r="O78" i="5"/>
  <c r="O80" i="5"/>
  <c r="O88" i="5"/>
  <c r="O90" i="5"/>
  <c r="O82" i="5"/>
  <c r="O73" i="5"/>
  <c r="O81" i="5"/>
  <c r="O77" i="5"/>
  <c r="O76" i="5"/>
  <c r="O92" i="5"/>
  <c r="O84" i="5"/>
  <c r="O89" i="5"/>
  <c r="O87" i="5"/>
  <c r="O72" i="5"/>
  <c r="O86" i="5"/>
  <c r="O91" i="5"/>
  <c r="O79" i="5"/>
  <c r="O85" i="5"/>
  <c r="O83" i="5"/>
  <c r="O74" i="5"/>
  <c r="M73" i="5"/>
  <c r="M72" i="5"/>
  <c r="M83" i="5"/>
  <c r="M78" i="5"/>
  <c r="M88" i="5"/>
  <c r="M80" i="5"/>
  <c r="M92" i="5"/>
  <c r="M81" i="5"/>
  <c r="M82" i="5"/>
  <c r="M84" i="5"/>
  <c r="M76" i="5"/>
  <c r="M85" i="5"/>
  <c r="M87" i="5"/>
  <c r="M90" i="5"/>
  <c r="M86" i="5"/>
  <c r="M74" i="5"/>
  <c r="M91" i="5"/>
  <c r="M77" i="5"/>
  <c r="M75" i="5"/>
  <c r="M89" i="5"/>
  <c r="M79" i="5"/>
  <c r="G12" i="5"/>
  <c r="F69" i="5"/>
  <c r="G15" i="5"/>
  <c r="G13" i="5"/>
  <c r="G50" i="5"/>
  <c r="G51" i="5"/>
  <c r="G52" i="5"/>
  <c r="G40" i="5"/>
  <c r="G18" i="5"/>
  <c r="G14" i="5"/>
  <c r="I76" i="5"/>
  <c r="I87" i="5"/>
  <c r="I78" i="5"/>
  <c r="I79" i="5"/>
  <c r="I92" i="5"/>
  <c r="I90" i="5"/>
  <c r="I84" i="5"/>
  <c r="I88" i="5"/>
  <c r="I73" i="5"/>
  <c r="I85" i="5"/>
  <c r="I82" i="5"/>
  <c r="I74" i="5"/>
  <c r="I83" i="5"/>
  <c r="I80" i="5"/>
  <c r="I89" i="5"/>
  <c r="I77" i="5"/>
  <c r="I91" i="5"/>
  <c r="I86" i="5"/>
  <c r="I72" i="5"/>
  <c r="I81" i="5"/>
  <c r="I75" i="5"/>
  <c r="G11" i="5"/>
  <c r="G39" i="5"/>
  <c r="E79" i="5"/>
  <c r="E76" i="5"/>
  <c r="E92" i="5"/>
  <c r="E90" i="5"/>
  <c r="E89" i="5"/>
  <c r="E87" i="5"/>
  <c r="E74" i="5"/>
  <c r="E84" i="5"/>
  <c r="E78" i="5"/>
  <c r="E91" i="5"/>
  <c r="E83" i="5"/>
  <c r="E82" i="5"/>
  <c r="E72" i="5"/>
  <c r="E77" i="5"/>
  <c r="E73" i="5"/>
  <c r="E81" i="5"/>
  <c r="E85" i="5"/>
  <c r="E88" i="5"/>
  <c r="E86" i="5"/>
  <c r="E80" i="5"/>
  <c r="E75" i="5"/>
  <c r="E11" i="24"/>
  <c r="E39" i="24"/>
  <c r="E8" i="24"/>
  <c r="E18" i="24"/>
  <c r="E12" i="24"/>
  <c r="D69" i="24"/>
  <c r="O7" i="21"/>
  <c r="L13" i="21"/>
  <c r="L27" i="21"/>
  <c r="L32" i="21"/>
  <c r="L14" i="21"/>
  <c r="L21" i="21"/>
  <c r="L12" i="21"/>
  <c r="L17" i="21"/>
  <c r="L18" i="21"/>
  <c r="L30" i="21"/>
  <c r="L31" i="21"/>
  <c r="L28" i="21"/>
  <c r="L20" i="21"/>
  <c r="L11" i="21"/>
  <c r="L29" i="21"/>
  <c r="L26" i="21"/>
  <c r="L10" i="21"/>
  <c r="I32" i="21"/>
  <c r="I18" i="21"/>
  <c r="I27" i="21"/>
  <c r="I12" i="21"/>
  <c r="I26" i="21"/>
  <c r="I28" i="21"/>
  <c r="I29" i="21"/>
  <c r="I11" i="21"/>
  <c r="I13" i="21"/>
  <c r="I30" i="21"/>
  <c r="I31" i="21"/>
  <c r="I14" i="21"/>
  <c r="Q7" i="21"/>
  <c r="I20" i="21"/>
  <c r="I21" i="21"/>
  <c r="I17" i="21"/>
  <c r="I10" i="21"/>
  <c r="F21" i="21"/>
  <c r="F26" i="21"/>
  <c r="F11" i="21"/>
  <c r="F27" i="21"/>
  <c r="F12" i="21"/>
  <c r="F14" i="21"/>
  <c r="F7" i="21" s="1"/>
  <c r="F28" i="21"/>
  <c r="F30" i="21"/>
  <c r="F13" i="21"/>
  <c r="F17" i="21"/>
  <c r="F29" i="21"/>
  <c r="F18" i="21"/>
  <c r="F31" i="21"/>
  <c r="F20" i="21"/>
  <c r="F32" i="21"/>
  <c r="C12" i="21"/>
  <c r="C14" i="21"/>
  <c r="C7" i="21" s="1"/>
  <c r="C30" i="21"/>
  <c r="C32" i="21"/>
  <c r="C29" i="21"/>
  <c r="C18" i="21"/>
  <c r="C21" i="21"/>
  <c r="C20" i="21"/>
  <c r="C26" i="21"/>
  <c r="C31" i="21"/>
  <c r="C13" i="21"/>
  <c r="C11" i="21"/>
  <c r="C28" i="21"/>
  <c r="C27" i="21"/>
  <c r="C17" i="21"/>
  <c r="M14" i="33"/>
  <c r="I27" i="33"/>
  <c r="I19" i="33"/>
  <c r="I17" i="33"/>
  <c r="I26" i="33"/>
  <c r="I18" i="33"/>
  <c r="I12" i="33"/>
  <c r="I28" i="33"/>
  <c r="K25" i="33"/>
  <c r="I21" i="33"/>
  <c r="I25" i="33"/>
  <c r="K30" i="33"/>
  <c r="I20" i="33"/>
  <c r="I14" i="33"/>
  <c r="K18" i="33"/>
  <c r="K11" i="33"/>
  <c r="M20" i="33"/>
  <c r="M19" i="33"/>
  <c r="M13" i="33"/>
  <c r="M18" i="33"/>
  <c r="M29" i="33"/>
  <c r="M28" i="33"/>
  <c r="M12" i="33"/>
  <c r="M7" i="33"/>
  <c r="M11" i="33"/>
  <c r="M27" i="33"/>
  <c r="M30" i="33"/>
  <c r="M17" i="33"/>
  <c r="M21" i="33"/>
  <c r="K28" i="33"/>
  <c r="K14" i="33"/>
  <c r="K12" i="33"/>
  <c r="K26" i="33"/>
  <c r="K29" i="33"/>
  <c r="K19" i="33"/>
  <c r="K17" i="33"/>
  <c r="K20" i="33"/>
  <c r="K27" i="33"/>
  <c r="K21" i="33"/>
  <c r="I13" i="33"/>
  <c r="I30" i="33"/>
  <c r="I11" i="33"/>
  <c r="K7" i="33"/>
  <c r="F7" i="33"/>
  <c r="D7" i="33"/>
  <c r="E22" i="33" s="1"/>
  <c r="B7" i="33"/>
  <c r="P10" i="33"/>
  <c r="M10" i="33"/>
  <c r="N10" i="33"/>
  <c r="I10" i="33"/>
  <c r="O10" i="33"/>
  <c r="K10" i="33"/>
  <c r="C31" i="33" l="1"/>
  <c r="C22" i="33"/>
  <c r="G31" i="33"/>
  <c r="G22" i="33"/>
  <c r="E94" i="24"/>
  <c r="E93" i="24"/>
  <c r="E110" i="24"/>
  <c r="E95" i="24"/>
  <c r="E108" i="24"/>
  <c r="E109" i="24"/>
  <c r="G95" i="5"/>
  <c r="G110" i="5"/>
  <c r="G93" i="5"/>
  <c r="G109" i="5"/>
  <c r="G94" i="5"/>
  <c r="G108" i="5"/>
  <c r="E10" i="33"/>
  <c r="E31" i="33"/>
  <c r="E105" i="24"/>
  <c r="E107" i="24"/>
  <c r="E104" i="24"/>
  <c r="E99" i="24"/>
  <c r="E100" i="24"/>
  <c r="E102" i="24"/>
  <c r="E103" i="24"/>
  <c r="E106" i="24"/>
  <c r="E98" i="24"/>
  <c r="E101" i="24"/>
  <c r="G106" i="5"/>
  <c r="G98" i="5"/>
  <c r="G105" i="5"/>
  <c r="G101" i="5"/>
  <c r="G102" i="5"/>
  <c r="G99" i="5"/>
  <c r="G107" i="5"/>
  <c r="G103" i="5"/>
  <c r="G100" i="5"/>
  <c r="G104" i="5"/>
  <c r="E82" i="24"/>
  <c r="E76" i="24"/>
  <c r="E72" i="24"/>
  <c r="E74" i="24"/>
  <c r="E78" i="24"/>
  <c r="E73" i="24"/>
  <c r="E91" i="24"/>
  <c r="E84" i="24"/>
  <c r="E79" i="24"/>
  <c r="E86" i="24"/>
  <c r="E81" i="24"/>
  <c r="E90" i="24"/>
  <c r="E88" i="24"/>
  <c r="E85" i="24"/>
  <c r="E92" i="24"/>
  <c r="E87" i="24"/>
  <c r="E77" i="24"/>
  <c r="E89" i="24"/>
  <c r="E80" i="24"/>
  <c r="E75" i="24"/>
  <c r="E83" i="24"/>
  <c r="I7" i="33"/>
  <c r="C69" i="5"/>
  <c r="G89" i="5"/>
  <c r="G90" i="5"/>
  <c r="G80" i="5"/>
  <c r="G82" i="5"/>
  <c r="G75" i="5"/>
  <c r="G76" i="5"/>
  <c r="G74" i="5"/>
  <c r="G84" i="5"/>
  <c r="G78" i="5"/>
  <c r="G83" i="5"/>
  <c r="G77" i="5"/>
  <c r="G92" i="5"/>
  <c r="G79" i="5"/>
  <c r="G73" i="5"/>
  <c r="G86" i="5"/>
  <c r="G85" i="5"/>
  <c r="G88" i="5"/>
  <c r="G81" i="5"/>
  <c r="G72" i="5"/>
  <c r="G87" i="5"/>
  <c r="G91" i="5"/>
  <c r="C69" i="24"/>
  <c r="E69" i="24"/>
  <c r="I7" i="21"/>
  <c r="L7" i="21"/>
  <c r="P7" i="33"/>
  <c r="G11" i="33"/>
  <c r="G20" i="33"/>
  <c r="G19" i="33"/>
  <c r="G30" i="33"/>
  <c r="G28" i="33"/>
  <c r="G29" i="33"/>
  <c r="G17" i="33"/>
  <c r="G21" i="33"/>
  <c r="G14" i="33"/>
  <c r="G13" i="33"/>
  <c r="G25" i="33"/>
  <c r="G26" i="33"/>
  <c r="G12" i="33"/>
  <c r="G27" i="33"/>
  <c r="G18" i="33"/>
  <c r="G10" i="33"/>
  <c r="E17" i="33"/>
  <c r="E30" i="33"/>
  <c r="E19" i="33"/>
  <c r="E27" i="33"/>
  <c r="E25" i="33"/>
  <c r="E13" i="33"/>
  <c r="E21" i="33"/>
  <c r="E11" i="33"/>
  <c r="E18" i="33"/>
  <c r="E14" i="33"/>
  <c r="O7" i="33"/>
  <c r="E12" i="33"/>
  <c r="E28" i="33"/>
  <c r="E26" i="33"/>
  <c r="E20" i="33"/>
  <c r="E29" i="33"/>
  <c r="C14" i="33"/>
  <c r="C13" i="33"/>
  <c r="C30" i="33"/>
  <c r="C20" i="33"/>
  <c r="C12" i="33"/>
  <c r="C25" i="33"/>
  <c r="C27" i="33"/>
  <c r="C21" i="33"/>
  <c r="C18" i="33"/>
  <c r="C11" i="33"/>
  <c r="C29" i="33"/>
  <c r="C26" i="33"/>
  <c r="E7" i="33"/>
  <c r="C19" i="33"/>
  <c r="N7" i="33"/>
  <c r="G7" i="33"/>
  <c r="C28" i="33"/>
  <c r="C17" i="33"/>
  <c r="C10" i="33"/>
  <c r="C7" i="33" l="1"/>
</calcChain>
</file>

<file path=xl/sharedStrings.xml><?xml version="1.0" encoding="utf-8"?>
<sst xmlns="http://schemas.openxmlformats.org/spreadsheetml/2006/main" count="635" uniqueCount="154">
  <si>
    <t>Total</t>
  </si>
  <si>
    <t>Cuenta propia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</si>
  <si>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</si>
  <si>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</si>
  <si>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</si>
  <si>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</si>
  <si>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</si>
  <si>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</si>
  <si>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</si>
  <si>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</si>
  <si>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</si>
  <si>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</si>
  <si>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</si>
  <si>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</si>
  <si>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</si>
  <si>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</si>
  <si>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</si>
  <si>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</si>
  <si>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</si>
  <si>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</si>
  <si>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</si>
  <si>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</si>
  <si>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Total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</si>
  <si>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</si>
  <si>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</si>
  <si>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</si>
  <si>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</si>
  <si>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</si>
  <si>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</si>
  <si>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</si>
  <si>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</si>
  <si>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Categorías</t>
  </si>
  <si>
    <t>Ocupación Principal</t>
  </si>
  <si>
    <t>Nivel  Educativo</t>
  </si>
  <si>
    <t>Dominio</t>
  </si>
  <si>
    <t>Sin Nivel</t>
  </si>
  <si>
    <t>Primaria</t>
  </si>
  <si>
    <t>Secundaria</t>
  </si>
  <si>
    <t>Superior</t>
  </si>
  <si>
    <t>De 15 a 18 años</t>
  </si>
  <si>
    <t>De 19 a 24 años</t>
  </si>
  <si>
    <t>De 25 a 29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</si>
  <si>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</si>
  <si>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</si>
  <si>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</si>
  <si>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</si>
  <si>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</si>
  <si>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</si>
  <si>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</si>
  <si>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</si>
  <si>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</si>
  <si>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</si>
  <si>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</si>
  <si>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</si>
  <si>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Industria manufacturera</t>
  </si>
  <si>
    <t xml:space="preserve"> Urbano</t>
  </si>
  <si>
    <t>Urbano</t>
  </si>
  <si>
    <t>Total Nacional</t>
  </si>
  <si>
    <t xml:space="preserve">Total Nacional </t>
  </si>
  <si>
    <t>según dominio,  nivel educativo, rango de edad, sexo, rama de actividad y ocupación</t>
  </si>
  <si>
    <t>AEP= Años de Estudio Promedio</t>
  </si>
  <si>
    <t>MBT= Meses promedio en Busca de Trabajo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</si>
  <si>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</si>
  <si>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</si>
  <si>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</si>
  <si>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</si>
  <si>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</si>
  <si>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</si>
  <si>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>Ocupación Principal, Lps/Mes/Persona</t>
  </si>
  <si>
    <t>% 1/</t>
  </si>
  <si>
    <t>1/ Porcentaje por columna</t>
  </si>
  <si>
    <t>1/ Porcentaje por columnas</t>
  </si>
  <si>
    <t>2/ Porcentaje  por filas</t>
  </si>
  <si>
    <t xml:space="preserve"> Resto urbano</t>
  </si>
  <si>
    <t>Resto urbano</t>
  </si>
  <si>
    <t>De 60 años y más</t>
  </si>
  <si>
    <t>Busca trabajo por primera vez</t>
  </si>
  <si>
    <t>Tasa de Participación (TP)</t>
  </si>
  <si>
    <t>Menos de un salario</t>
  </si>
  <si>
    <t>De 1 a 2 salarios</t>
  </si>
  <si>
    <t>De 2 a 3 salarios</t>
  </si>
  <si>
    <t>De 3 a 4 salarios</t>
  </si>
  <si>
    <t>De 4 salarios y más</t>
  </si>
  <si>
    <t>Total Nacional 2/</t>
  </si>
  <si>
    <t>No. de Salarios Mínimos 3/</t>
  </si>
  <si>
    <t>No. de Salarios Mínimos 1/</t>
  </si>
  <si>
    <t>Público</t>
  </si>
  <si>
    <t>Doméstico</t>
  </si>
  <si>
    <t>Nivel educativo 2/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</si>
  <si>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</si>
  <si>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</si>
  <si>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</si>
  <si>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</si>
  <si>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</si>
  <si>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</si>
  <si>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</si>
  <si>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</si>
  <si>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</si>
  <si>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</si>
  <si>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</si>
  <si>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</si>
  <si>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</si>
  <si>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</si>
  <si>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</si>
  <si>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</si>
  <si>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</si>
  <si>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</si>
  <si>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</si>
  <si>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</si>
  <si>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</si>
  <si>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</si>
  <si>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</si>
  <si>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</si>
  <si>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</si>
  <si>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</si>
  <si>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</si>
  <si>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</si>
  <si>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</si>
  <si>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</si>
  <si>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</si>
  <si>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</si>
  <si>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</t>
  </si>
  <si>
    <t>Trabajador Familiar</t>
  </si>
  <si>
    <t>No declara Ingresos</t>
  </si>
  <si>
    <t>Aprendiz</t>
  </si>
  <si>
    <t>No delcaran ingresos</t>
  </si>
  <si>
    <t>No declran ingresos</t>
  </si>
  <si>
    <t>Fuerza de trabajo</t>
  </si>
  <si>
    <t xml:space="preserve">Cuadro No. 1. Población en Edad de Trabajar (PET), Fuerza de trabajo y Tasa de Participación (TP) </t>
  </si>
  <si>
    <t>según dominio, nivel educativo y rango de edad</t>
  </si>
  <si>
    <t>Contratista Dependiente</t>
  </si>
  <si>
    <t>Cuadro No. 2. Tasa de Desocupación (TD), Población en Edad de Trabajar (PET) y Fuerza de trabajo,</t>
  </si>
  <si>
    <t>TD</t>
  </si>
  <si>
    <t>TD= Tasa De Desocupación  antes llamada Tasa de Desempleo Abierto</t>
  </si>
  <si>
    <t>Menos de 1 salario y trabaja menos de una jornada laboral</t>
  </si>
  <si>
    <t>Menos de 1 salario y trabaja mas de una jornada laboral</t>
  </si>
  <si>
    <t>Menos de 1 salario y no declaran horas</t>
  </si>
  <si>
    <t>Menores de 15</t>
  </si>
  <si>
    <t>Población en Edad de Trabajar (PET)/3</t>
  </si>
  <si>
    <t>/3 PET: Comprende la población de 15 años y más</t>
  </si>
  <si>
    <t>3/ No. de salarios mínimos (personas que declaran ingresos) y trabajan 40 Hrs.en ele sector Publico y 44 Hrs.en el sector Privado</t>
  </si>
  <si>
    <t>1/ No. de salarios mínimos (personas que declaran ingresos) y trabajan 40 Hrs.en ele sector Publico y 44 Hrs.en el sector Privado</t>
  </si>
  <si>
    <t>2/ El nivel educativo no incluye la población menor de tres años</t>
  </si>
  <si>
    <t>Basica 7-9</t>
  </si>
  <si>
    <t>Basica 1-6</t>
  </si>
  <si>
    <t>Media</t>
  </si>
  <si>
    <t>3/ PET: Comprende la población de 15 años y más</t>
  </si>
  <si>
    <t>Nivel Educativo 4/</t>
  </si>
  <si>
    <t>Cuadro No. 3. Personas ocupadas por categoría ocupacional, según dominio, nivel educativo, rango de edad, sexo,</t>
  </si>
  <si>
    <t>número de salarios mínimos, rama de actividad y ocupación.</t>
  </si>
  <si>
    <t>Cuadro No. 5. Ingreso promedio de las personas ocupadas que declaran Ingreso por categoría ocupacional, según dominio,</t>
  </si>
  <si>
    <t>Cuadro No. 6. Años de estudio promedio de las personas ocupadas por categoría ocupacional, según dominio, nivel educativo, rangos de edad, sexo, número de salarios mínimos devengados, rama de actividad y ocupación</t>
  </si>
  <si>
    <t>4/ Nivel educativo: Básica 1-6 es equivalente a Nivel Educativo Primario y Básica de 7-9 más Media es equivalente a Nivel Educativo Secundaria</t>
  </si>
  <si>
    <t>Fuente: Instituto Nacional de Estadística (INE).  LXXXIV Encuesta Permanente de Hogares de Propósitos Múltiples, 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</si>
</sst>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_);_(* \(#,##0\);_(* &quot;-&quot;_);_(@_)"/>
    <numFmt numFmtId="165" formatCode="_(* #,##0.00_);_(* \(#,##0.00\);_(* &quot;-&quot;??_);_(@_)"/>
    <numFmt numFmtId="166" formatCode="_-* #,##0.0_-;\-* #,##0.0_-;_-* &quot;-&quot;??_-;_-@_-"/>
    <numFmt numFmtId="167" formatCode="_-* #,##0_-;\-* #,##0_-;_-* &quot;-&quot;??_-;_-@_-"/>
    <numFmt numFmtId="168" formatCode="_-* #,##0.0_-;\-* #,##0.0_-;_-* &quot;-&quot;?_-;_-@_-"/>
    <numFmt numFmtId="169" formatCode="0.0"/>
    <numFmt numFmtId="170" formatCode="_-* #,##0_-;\-* #,##0_-;_-* &quot;-&quot;?_-;_-@_-"/>
    <numFmt numFmtId="171" formatCode="_-[$€]* #,##0.00_-;\-[$€]* #,##0.00_-;_-[$€]* &quot;-&quot;??_-;_-@_-"/>
  </numFmts>
  <fonts count="15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2">
    <xf numFmtId="0" fontId="0" fillId="0" borderId="0"/>
    <xf numFmtId="171" fontId="4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1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3" fillId="0" borderId="0"/>
    <xf numFmtId="0" fontId="2" fillId="0" borderId="0"/>
    <xf numFmtId="0" fontId="1" fillId="0" borderId="0"/>
  </cellStyleXfs>
  <cellXfs count="253">
    <xf numFmtId="0" fontId="0" fillId="0" borderId="0" xfId="0"/>
    <xf numFmtId="167" fontId="0" fillId="0" borderId="0" xfId="17" applyNumberFormat="1" applyFont="1"/>
    <xf numFmtId="0" fontId="6" fillId="0" borderId="0" xfId="0" applyFont="1" applyAlignment="1">
      <alignment horizontal="left" indent="1"/>
    </xf>
    <xf numFmtId="0" fontId="5" fillId="0" borderId="0" xfId="0" applyFont="1" applyAlignment="1">
      <alignment horizontal="center"/>
    </xf>
    <xf numFmtId="167" fontId="5" fillId="0" borderId="0" xfId="17" applyNumberFormat="1" applyFont="1" applyBorder="1"/>
    <xf numFmtId="0" fontId="6" fillId="0" borderId="0" xfId="0" applyFont="1"/>
    <xf numFmtId="167" fontId="0" fillId="0" borderId="0" xfId="17" applyNumberFormat="1" applyFont="1" applyFill="1"/>
    <xf numFmtId="167" fontId="0" fillId="0" borderId="0" xfId="0" applyNumberFormat="1"/>
    <xf numFmtId="167" fontId="0" fillId="0" borderId="0" xfId="17" applyNumberFormat="1" applyFont="1" applyBorder="1" applyAlignment="1">
      <alignment horizontal="left" indent="1"/>
    </xf>
    <xf numFmtId="166" fontId="0" fillId="0" borderId="1" xfId="17" applyNumberFormat="1" applyFont="1" applyBorder="1"/>
    <xf numFmtId="0" fontId="5" fillId="0" borderId="0" xfId="96" applyFont="1" applyAlignment="1">
      <alignment horizontal="center"/>
    </xf>
    <xf numFmtId="0" fontId="6" fillId="0" borderId="0" xfId="96" applyFont="1" applyAlignment="1">
      <alignment horizontal="left" indent="1"/>
    </xf>
    <xf numFmtId="166" fontId="5" fillId="0" borderId="1" xfId="17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indent="1"/>
    </xf>
    <xf numFmtId="168" fontId="0" fillId="0" borderId="0" xfId="0" applyNumberFormat="1"/>
    <xf numFmtId="168" fontId="0" fillId="0" borderId="1" xfId="17" applyNumberFormat="1" applyFont="1" applyBorder="1"/>
    <xf numFmtId="168" fontId="0" fillId="0" borderId="0" xfId="17" applyNumberFormat="1" applyFont="1" applyBorder="1"/>
    <xf numFmtId="167" fontId="5" fillId="0" borderId="0" xfId="17" applyNumberFormat="1" applyFont="1" applyFill="1" applyBorder="1"/>
    <xf numFmtId="168" fontId="5" fillId="0" borderId="0" xfId="17" applyNumberFormat="1" applyFont="1" applyFill="1" applyBorder="1"/>
    <xf numFmtId="0" fontId="5" fillId="0" borderId="0" xfId="0" applyFont="1"/>
    <xf numFmtId="167" fontId="0" fillId="0" borderId="0" xfId="17" applyNumberFormat="1" applyFont="1" applyFill="1" applyBorder="1"/>
    <xf numFmtId="168" fontId="5" fillId="0" borderId="0" xfId="17" applyNumberFormat="1" applyFont="1" applyFill="1" applyBorder="1" applyAlignment="1">
      <alignment horizontal="center"/>
    </xf>
    <xf numFmtId="167" fontId="5" fillId="0" borderId="0" xfId="71" applyNumberFormat="1" applyFont="1" applyFill="1" applyBorder="1"/>
    <xf numFmtId="0" fontId="6" fillId="0" borderId="0" xfId="93" applyFont="1" applyAlignment="1">
      <alignment horizontal="left" indent="1"/>
    </xf>
    <xf numFmtId="167" fontId="5" fillId="0" borderId="0" xfId="17" applyNumberFormat="1" applyFont="1" applyBorder="1" applyAlignment="1">
      <alignment horizontal="left" vertical="justify"/>
    </xf>
    <xf numFmtId="168" fontId="0" fillId="0" borderId="0" xfId="17" applyNumberFormat="1" applyFont="1" applyFill="1" applyBorder="1"/>
    <xf numFmtId="169" fontId="5" fillId="0" borderId="0" xfId="96" applyNumberFormat="1" applyFont="1"/>
    <xf numFmtId="169" fontId="5" fillId="0" borderId="0" xfId="0" applyNumberFormat="1" applyFont="1" applyAlignment="1">
      <alignment horizontal="left" indent="1"/>
    </xf>
    <xf numFmtId="169" fontId="7" fillId="0" borderId="0" xfId="71" applyNumberFormat="1" applyFont="1" applyBorder="1" applyAlignment="1">
      <alignment horizontal="left" indent="2"/>
    </xf>
    <xf numFmtId="169" fontId="6" fillId="0" borderId="0" xfId="96" applyNumberFormat="1" applyFont="1" applyAlignment="1">
      <alignment horizontal="left" indent="1"/>
    </xf>
    <xf numFmtId="169" fontId="5" fillId="0" borderId="0" xfId="96" applyNumberFormat="1" applyFont="1" applyAlignment="1">
      <alignment horizontal="center"/>
    </xf>
    <xf numFmtId="169" fontId="5" fillId="0" borderId="1" xfId="17" applyNumberFormat="1" applyFont="1" applyBorder="1" applyAlignment="1">
      <alignment horizontal="center" vertical="center" wrapText="1"/>
    </xf>
    <xf numFmtId="169" fontId="5" fillId="0" borderId="2" xfId="17" applyNumberFormat="1" applyFont="1" applyBorder="1" applyAlignment="1">
      <alignment horizontal="center"/>
    </xf>
    <xf numFmtId="169" fontId="5" fillId="0" borderId="1" xfId="17" applyNumberFormat="1" applyFont="1" applyBorder="1" applyAlignment="1">
      <alignment horizontal="center"/>
    </xf>
    <xf numFmtId="169" fontId="5" fillId="0" borderId="0" xfId="17" applyNumberFormat="1" applyFont="1" applyBorder="1"/>
    <xf numFmtId="168" fontId="0" fillId="0" borderId="0" xfId="17" applyNumberFormat="1" applyFont="1" applyFill="1"/>
    <xf numFmtId="0" fontId="5" fillId="0" borderId="2" xfId="0" applyFont="1" applyBorder="1" applyAlignment="1">
      <alignment horizontal="center" vertical="center" wrapText="1"/>
    </xf>
    <xf numFmtId="168" fontId="5" fillId="0" borderId="2" xfId="0" applyNumberFormat="1" applyFont="1" applyBorder="1" applyAlignment="1">
      <alignment horizontal="center" vertical="center" wrapText="1"/>
    </xf>
    <xf numFmtId="167" fontId="0" fillId="0" borderId="1" xfId="17" applyNumberFormat="1" applyFont="1" applyFill="1" applyBorder="1"/>
    <xf numFmtId="169" fontId="0" fillId="0" borderId="0" xfId="0" applyNumberFormat="1"/>
    <xf numFmtId="167" fontId="0" fillId="0" borderId="0" xfId="17" applyNumberFormat="1" applyFont="1" applyFill="1" applyBorder="1" applyAlignment="1">
      <alignment horizontal="left" indent="2"/>
    </xf>
    <xf numFmtId="167" fontId="0" fillId="0" borderId="0" xfId="17" applyNumberFormat="1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center"/>
    </xf>
    <xf numFmtId="167" fontId="0" fillId="0" borderId="0" xfId="17" applyNumberFormat="1" applyFont="1" applyFill="1" applyBorder="1" applyAlignment="1">
      <alignment horizontal="left" indent="3"/>
    </xf>
    <xf numFmtId="167" fontId="7" fillId="0" borderId="0" xfId="71" applyNumberFormat="1" applyFont="1" applyFill="1" applyBorder="1" applyAlignment="1">
      <alignment horizontal="left" indent="2"/>
    </xf>
    <xf numFmtId="0" fontId="5" fillId="0" borderId="1" xfId="0" applyFont="1" applyBorder="1" applyAlignment="1">
      <alignment horizontal="center" vertical="center" wrapText="1"/>
    </xf>
    <xf numFmtId="167" fontId="5" fillId="0" borderId="1" xfId="17" applyNumberFormat="1" applyFont="1" applyFill="1" applyBorder="1"/>
    <xf numFmtId="168" fontId="5" fillId="0" borderId="1" xfId="17" applyNumberFormat="1" applyFont="1" applyFill="1" applyBorder="1"/>
    <xf numFmtId="168" fontId="7" fillId="0" borderId="1" xfId="17" applyNumberFormat="1" applyFont="1" applyFill="1" applyBorder="1"/>
    <xf numFmtId="168" fontId="5" fillId="0" borderId="1" xfId="17" applyNumberFormat="1" applyFont="1" applyFill="1" applyBorder="1" applyAlignment="1">
      <alignment horizontal="center"/>
    </xf>
    <xf numFmtId="166" fontId="5" fillId="0" borderId="0" xfId="17" applyNumberFormat="1" applyFont="1" applyFill="1" applyBorder="1"/>
    <xf numFmtId="167" fontId="7" fillId="0" borderId="0" xfId="17" applyNumberFormat="1" applyFont="1" applyFill="1" applyBorder="1"/>
    <xf numFmtId="166" fontId="7" fillId="0" borderId="0" xfId="17" applyNumberFormat="1" applyFont="1" applyFill="1" applyBorder="1"/>
    <xf numFmtId="0" fontId="4" fillId="0" borderId="0" xfId="93"/>
    <xf numFmtId="0" fontId="5" fillId="0" borderId="0" xfId="93" applyFont="1"/>
    <xf numFmtId="168" fontId="4" fillId="0" borderId="0" xfId="93" applyNumberFormat="1"/>
    <xf numFmtId="167" fontId="5" fillId="0" borderId="0" xfId="76" applyNumberFormat="1" applyFont="1" applyFill="1" applyBorder="1"/>
    <xf numFmtId="167" fontId="4" fillId="0" borderId="0" xfId="71" applyNumberFormat="1" applyFill="1"/>
    <xf numFmtId="168" fontId="4" fillId="0" borderId="0" xfId="71" applyNumberFormat="1" applyFill="1"/>
    <xf numFmtId="166" fontId="4" fillId="0" borderId="0" xfId="71" applyNumberFormat="1" applyFill="1"/>
    <xf numFmtId="167" fontId="5" fillId="0" borderId="0" xfId="71" applyNumberFormat="1" applyFont="1" applyFill="1" applyAlignment="1">
      <alignment horizontal="center"/>
    </xf>
    <xf numFmtId="166" fontId="4" fillId="0" borderId="0" xfId="93" applyNumberFormat="1"/>
    <xf numFmtId="167" fontId="5" fillId="0" borderId="0" xfId="0" applyNumberFormat="1" applyFont="1"/>
    <xf numFmtId="167" fontId="5" fillId="0" borderId="2" xfId="17" applyNumberFormat="1" applyFont="1" applyFill="1" applyBorder="1" applyAlignment="1">
      <alignment horizontal="center"/>
    </xf>
    <xf numFmtId="168" fontId="5" fillId="0" borderId="2" xfId="17" applyNumberFormat="1" applyFont="1" applyFill="1" applyBorder="1" applyAlignment="1">
      <alignment horizontal="center"/>
    </xf>
    <xf numFmtId="167" fontId="4" fillId="0" borderId="0" xfId="17" applyNumberFormat="1" applyFill="1" applyBorder="1"/>
    <xf numFmtId="168" fontId="4" fillId="0" borderId="0" xfId="17" applyNumberFormat="1" applyFill="1" applyBorder="1"/>
    <xf numFmtId="170" fontId="5" fillId="0" borderId="0" xfId="0" applyNumberFormat="1" applyFont="1" applyAlignment="1">
      <alignment horizontal="center"/>
    </xf>
    <xf numFmtId="166" fontId="5" fillId="0" borderId="0" xfId="17" applyNumberFormat="1" applyFont="1" applyFill="1" applyBorder="1" applyAlignment="1">
      <alignment horizontal="right"/>
    </xf>
    <xf numFmtId="167" fontId="5" fillId="0" borderId="0" xfId="17" applyNumberFormat="1" applyFont="1" applyFill="1" applyBorder="1" applyAlignment="1">
      <alignment horizontal="right"/>
    </xf>
    <xf numFmtId="166" fontId="0" fillId="0" borderId="0" xfId="17" applyNumberFormat="1" applyFont="1" applyFill="1" applyBorder="1" applyAlignment="1">
      <alignment horizontal="right"/>
    </xf>
    <xf numFmtId="166" fontId="7" fillId="0" borderId="0" xfId="17" applyNumberFormat="1" applyFont="1" applyFill="1" applyBorder="1" applyAlignment="1">
      <alignment horizontal="right"/>
    </xf>
    <xf numFmtId="167" fontId="7" fillId="0" borderId="0" xfId="17" applyNumberFormat="1" applyFont="1" applyFill="1" applyBorder="1" applyAlignment="1">
      <alignment horizontal="right"/>
    </xf>
    <xf numFmtId="167" fontId="5" fillId="0" borderId="0" xfId="17" applyNumberFormat="1" applyFont="1" applyBorder="1" applyAlignment="1">
      <alignment horizontal="right" vertical="justify"/>
    </xf>
    <xf numFmtId="167" fontId="5" fillId="0" borderId="0" xfId="17" applyNumberFormat="1" applyFont="1" applyBorder="1" applyAlignment="1">
      <alignment horizontal="right"/>
    </xf>
    <xf numFmtId="166" fontId="0" fillId="0" borderId="0" xfId="17" applyNumberFormat="1" applyFont="1" applyFill="1" applyAlignment="1">
      <alignment horizontal="right"/>
    </xf>
    <xf numFmtId="166" fontId="5" fillId="0" borderId="0" xfId="17" applyNumberFormat="1" applyFont="1" applyBorder="1" applyAlignment="1">
      <alignment horizontal="right"/>
    </xf>
    <xf numFmtId="0" fontId="7" fillId="0" borderId="0" xfId="0" applyFont="1"/>
    <xf numFmtId="168" fontId="7" fillId="0" borderId="0" xfId="17" applyNumberFormat="1" applyFont="1" applyFill="1" applyBorder="1"/>
    <xf numFmtId="167" fontId="5" fillId="0" borderId="0" xfId="17" applyNumberFormat="1" applyFont="1" applyFill="1" applyBorder="1" applyAlignment="1">
      <alignment horizontal="left" indent="1"/>
    </xf>
    <xf numFmtId="167" fontId="5" fillId="0" borderId="0" xfId="17" applyNumberFormat="1" applyFont="1" applyFill="1"/>
    <xf numFmtId="167" fontId="7" fillId="0" borderId="0" xfId="17" applyNumberFormat="1" applyFont="1" applyFill="1" applyBorder="1" applyAlignment="1">
      <alignment horizontal="left" indent="1"/>
    </xf>
    <xf numFmtId="167" fontId="7" fillId="0" borderId="0" xfId="17" applyNumberFormat="1" applyFont="1" applyFill="1"/>
    <xf numFmtId="166" fontId="7" fillId="0" borderId="0" xfId="17" applyNumberFormat="1" applyFont="1" applyFill="1"/>
    <xf numFmtId="167" fontId="0" fillId="0" borderId="0" xfId="17" applyNumberFormat="1" applyFont="1" applyBorder="1" applyAlignment="1">
      <alignment horizontal="left" indent="2"/>
    </xf>
    <xf numFmtId="166" fontId="5" fillId="0" borderId="0" xfId="17" applyNumberFormat="1" applyFont="1" applyFill="1" applyBorder="1" applyAlignment="1">
      <alignment horizontal="center"/>
    </xf>
    <xf numFmtId="166" fontId="7" fillId="0" borderId="0" xfId="17" applyNumberFormat="1" applyFont="1" applyFill="1" applyBorder="1" applyAlignment="1">
      <alignment horizontal="center"/>
    </xf>
    <xf numFmtId="169" fontId="5" fillId="0" borderId="0" xfId="96" applyNumberFormat="1" applyFont="1" applyAlignment="1">
      <alignment horizontal="left" indent="1"/>
    </xf>
    <xf numFmtId="169" fontId="5" fillId="0" borderId="0" xfId="17" applyNumberFormat="1" applyFont="1" applyBorder="1" applyAlignment="1">
      <alignment horizontal="left" vertical="justify"/>
    </xf>
    <xf numFmtId="168" fontId="12" fillId="0" borderId="0" xfId="17" applyNumberFormat="1" applyFont="1" applyFill="1" applyBorder="1"/>
    <xf numFmtId="0" fontId="12" fillId="0" borderId="1" xfId="93" applyFont="1" applyBorder="1"/>
    <xf numFmtId="167" fontId="12" fillId="0" borderId="1" xfId="93" applyNumberFormat="1" applyFont="1" applyBorder="1"/>
    <xf numFmtId="168" fontId="12" fillId="0" borderId="1" xfId="93" applyNumberFormat="1" applyFont="1" applyBorder="1"/>
    <xf numFmtId="167" fontId="12" fillId="0" borderId="0" xfId="17" applyNumberFormat="1" applyFont="1" applyFill="1"/>
    <xf numFmtId="0" fontId="12" fillId="0" borderId="0" xfId="93" applyFont="1"/>
    <xf numFmtId="168" fontId="12" fillId="0" borderId="0" xfId="71" applyNumberFormat="1" applyFont="1" applyFill="1" applyBorder="1"/>
    <xf numFmtId="167" fontId="12" fillId="0" borderId="0" xfId="71" applyNumberFormat="1" applyFont="1" applyFill="1" applyBorder="1"/>
    <xf numFmtId="166" fontId="12" fillId="0" borderId="0" xfId="71" applyNumberFormat="1" applyFont="1" applyFill="1" applyBorder="1"/>
    <xf numFmtId="167" fontId="12" fillId="0" borderId="0" xfId="71" applyNumberFormat="1" applyFont="1" applyFill="1"/>
    <xf numFmtId="168" fontId="12" fillId="0" borderId="0" xfId="71" applyNumberFormat="1" applyFont="1" applyFill="1"/>
    <xf numFmtId="166" fontId="12" fillId="0" borderId="0" xfId="71" applyNumberFormat="1" applyFont="1" applyFill="1"/>
    <xf numFmtId="168" fontId="12" fillId="0" borderId="0" xfId="93" applyNumberFormat="1" applyFont="1"/>
    <xf numFmtId="167" fontId="12" fillId="0" borderId="1" xfId="71" applyNumberFormat="1" applyFont="1" applyFill="1" applyBorder="1"/>
    <xf numFmtId="168" fontId="12" fillId="0" borderId="1" xfId="71" applyNumberFormat="1" applyFont="1" applyFill="1" applyBorder="1"/>
    <xf numFmtId="166" fontId="12" fillId="0" borderId="0" xfId="93" applyNumberFormat="1" applyFont="1"/>
    <xf numFmtId="0" fontId="12" fillId="0" borderId="0" xfId="96" applyFont="1"/>
    <xf numFmtId="0" fontId="12" fillId="0" borderId="1" xfId="96" applyFont="1" applyBorder="1"/>
    <xf numFmtId="167" fontId="12" fillId="0" borderId="0" xfId="17" applyNumberFormat="1" applyFont="1" applyBorder="1"/>
    <xf numFmtId="167" fontId="12" fillId="0" borderId="0" xfId="17" applyNumberFormat="1" applyFont="1"/>
    <xf numFmtId="167" fontId="12" fillId="0" borderId="0" xfId="17" applyNumberFormat="1" applyFont="1" applyBorder="1" applyAlignment="1">
      <alignment horizontal="right"/>
    </xf>
    <xf numFmtId="166" fontId="12" fillId="0" borderId="1" xfId="17" applyNumberFormat="1" applyFont="1" applyBorder="1"/>
    <xf numFmtId="169" fontId="12" fillId="0" borderId="0" xfId="96" applyNumberFormat="1" applyFont="1"/>
    <xf numFmtId="169" fontId="12" fillId="0" borderId="0" xfId="17" applyNumberFormat="1" applyFont="1" applyBorder="1" applyAlignment="1">
      <alignment horizontal="left" indent="2"/>
    </xf>
    <xf numFmtId="169" fontId="12" fillId="0" borderId="0" xfId="17" applyNumberFormat="1" applyFont="1" applyBorder="1" applyAlignment="1">
      <alignment horizontal="left" indent="3"/>
    </xf>
    <xf numFmtId="169" fontId="12" fillId="0" borderId="0" xfId="96" applyNumberFormat="1" applyFont="1" applyAlignment="1">
      <alignment horizontal="left" indent="1"/>
    </xf>
    <xf numFmtId="166" fontId="12" fillId="0" borderId="0" xfId="17" applyNumberFormat="1" applyFont="1" applyBorder="1" applyAlignment="1">
      <alignment horizontal="right"/>
    </xf>
    <xf numFmtId="168" fontId="5" fillId="0" borderId="0" xfId="0" applyNumberFormat="1" applyFont="1" applyAlignment="1">
      <alignment horizontal="center"/>
    </xf>
    <xf numFmtId="167" fontId="4" fillId="0" borderId="2" xfId="17" applyNumberFormat="1" applyFill="1" applyBorder="1" applyAlignment="1">
      <alignment horizontal="left" indent="1"/>
    </xf>
    <xf numFmtId="0" fontId="0" fillId="0" borderId="2" xfId="0" applyBorder="1"/>
    <xf numFmtId="168" fontId="0" fillId="0" borderId="2" xfId="0" applyNumberFormat="1" applyBorder="1"/>
    <xf numFmtId="166" fontId="7" fillId="0" borderId="2" xfId="17" applyNumberFormat="1" applyFont="1" applyFill="1" applyBorder="1"/>
    <xf numFmtId="167" fontId="5" fillId="0" borderId="0" xfId="69" applyNumberFormat="1" applyFont="1" applyFill="1" applyBorder="1"/>
    <xf numFmtId="167" fontId="13" fillId="0" borderId="0" xfId="69" applyNumberFormat="1" applyFill="1" applyBorder="1"/>
    <xf numFmtId="167" fontId="13" fillId="0" borderId="0" xfId="69" applyNumberFormat="1" applyFont="1" applyFill="1" applyBorder="1" applyAlignment="1">
      <alignment horizontal="left" indent="1"/>
    </xf>
    <xf numFmtId="167" fontId="13" fillId="0" borderId="0" xfId="69" applyNumberFormat="1" applyFont="1" applyFill="1" applyBorder="1" applyAlignment="1">
      <alignment horizontal="left" indent="2"/>
    </xf>
    <xf numFmtId="167" fontId="13" fillId="0" borderId="0" xfId="69" applyNumberFormat="1" applyFill="1" applyBorder="1" applyAlignment="1">
      <alignment horizontal="left" indent="1"/>
    </xf>
    <xf numFmtId="166" fontId="5" fillId="0" borderId="2" xfId="70" applyNumberFormat="1" applyFont="1" applyBorder="1" applyAlignment="1">
      <alignment horizontal="center"/>
    </xf>
    <xf numFmtId="168" fontId="5" fillId="0" borderId="2" xfId="70" applyNumberFormat="1" applyFont="1" applyBorder="1" applyAlignment="1">
      <alignment horizontal="center"/>
    </xf>
    <xf numFmtId="167" fontId="0" fillId="0" borderId="2" xfId="17" applyNumberFormat="1" applyFont="1" applyFill="1" applyBorder="1" applyAlignment="1">
      <alignment horizontal="left" indent="2"/>
    </xf>
    <xf numFmtId="166" fontId="0" fillId="0" borderId="2" xfId="17" applyNumberFormat="1" applyFont="1" applyFill="1" applyBorder="1"/>
    <xf numFmtId="168" fontId="0" fillId="0" borderId="2" xfId="17" applyNumberFormat="1" applyFont="1" applyFill="1" applyBorder="1"/>
    <xf numFmtId="167" fontId="0" fillId="0" borderId="2" xfId="17" applyNumberFormat="1" applyFont="1" applyFill="1" applyBorder="1"/>
    <xf numFmtId="167" fontId="0" fillId="0" borderId="0" xfId="19" applyNumberFormat="1" applyFont="1" applyFill="1" applyBorder="1" applyAlignment="1">
      <alignment horizontal="left" indent="2"/>
    </xf>
    <xf numFmtId="167" fontId="0" fillId="0" borderId="0" xfId="19" applyNumberFormat="1" applyFont="1" applyFill="1" applyBorder="1" applyAlignment="1">
      <alignment horizontal="left" indent="3"/>
    </xf>
    <xf numFmtId="166" fontId="5" fillId="0" borderId="0" xfId="19" applyNumberFormat="1" applyFont="1" applyFill="1" applyBorder="1"/>
    <xf numFmtId="166" fontId="5" fillId="0" borderId="0" xfId="19" applyNumberFormat="1" applyFont="1" applyFill="1" applyBorder="1" applyAlignment="1">
      <alignment horizontal="left" indent="1"/>
    </xf>
    <xf numFmtId="167" fontId="5" fillId="0" borderId="0" xfId="72" applyNumberFormat="1" applyFont="1" applyFill="1" applyBorder="1"/>
    <xf numFmtId="167" fontId="7" fillId="0" borderId="0" xfId="72" applyNumberFormat="1" applyFont="1" applyFill="1" applyBorder="1" applyAlignment="1">
      <alignment horizontal="left" indent="2"/>
    </xf>
    <xf numFmtId="167" fontId="5" fillId="0" borderId="0" xfId="72" applyNumberFormat="1" applyFont="1" applyFill="1" applyBorder="1" applyAlignment="1">
      <alignment horizontal="left"/>
    </xf>
    <xf numFmtId="167" fontId="5" fillId="0" borderId="0" xfId="72" applyNumberFormat="1" applyFont="1" applyFill="1" applyBorder="1" applyAlignment="1">
      <alignment horizontal="left" indent="1"/>
    </xf>
    <xf numFmtId="167" fontId="13" fillId="0" borderId="0" xfId="72" applyNumberFormat="1" applyFont="1" applyFill="1" applyBorder="1" applyAlignment="1">
      <alignment horizontal="left" indent="1"/>
    </xf>
    <xf numFmtId="167" fontId="13" fillId="0" borderId="0" xfId="72" applyNumberFormat="1" applyFont="1" applyFill="1" applyBorder="1" applyAlignment="1">
      <alignment horizontal="left" indent="2"/>
    </xf>
    <xf numFmtId="167" fontId="13" fillId="0" borderId="0" xfId="72" applyNumberFormat="1" applyFill="1" applyBorder="1" applyAlignment="1">
      <alignment horizontal="left" indent="2"/>
    </xf>
    <xf numFmtId="167" fontId="7" fillId="0" borderId="0" xfId="72" applyNumberFormat="1" applyFont="1" applyFill="1" applyBorder="1" applyAlignment="1">
      <alignment horizontal="left" indent="1"/>
    </xf>
    <xf numFmtId="166" fontId="5" fillId="0" borderId="0" xfId="72" applyNumberFormat="1" applyFont="1" applyFill="1" applyBorder="1" applyAlignment="1">
      <alignment horizontal="left" indent="1"/>
    </xf>
    <xf numFmtId="167" fontId="7" fillId="0" borderId="0" xfId="73" applyNumberFormat="1" applyFont="1" applyFill="1" applyBorder="1" applyAlignment="1">
      <alignment horizontal="left" indent="2"/>
    </xf>
    <xf numFmtId="167" fontId="5" fillId="0" borderId="0" xfId="73" applyNumberFormat="1" applyFont="1" applyFill="1" applyBorder="1" applyAlignment="1">
      <alignment horizontal="left" indent="1"/>
    </xf>
    <xf numFmtId="167" fontId="5" fillId="0" borderId="0" xfId="74" applyNumberFormat="1" applyFont="1" applyFill="1" applyBorder="1"/>
    <xf numFmtId="167" fontId="5" fillId="0" borderId="0" xfId="74" applyNumberFormat="1" applyFont="1" applyFill="1" applyBorder="1" applyAlignment="1">
      <alignment horizontal="left"/>
    </xf>
    <xf numFmtId="167" fontId="5" fillId="0" borderId="0" xfId="74" applyNumberFormat="1" applyFont="1" applyFill="1" applyBorder="1" applyAlignment="1">
      <alignment horizontal="left" indent="1"/>
    </xf>
    <xf numFmtId="167" fontId="13" fillId="0" borderId="0" xfId="74" applyNumberFormat="1" applyFont="1" applyFill="1" applyBorder="1" applyAlignment="1">
      <alignment horizontal="left" indent="2"/>
    </xf>
    <xf numFmtId="0" fontId="5" fillId="0" borderId="2" xfId="94" applyFont="1" applyBorder="1" applyAlignment="1">
      <alignment horizontal="center" vertical="justify"/>
    </xf>
    <xf numFmtId="168" fontId="5" fillId="0" borderId="2" xfId="94" applyNumberFormat="1" applyFont="1" applyBorder="1" applyAlignment="1">
      <alignment horizontal="center" vertical="justify"/>
    </xf>
    <xf numFmtId="167" fontId="7" fillId="0" borderId="2" xfId="71" applyNumberFormat="1" applyFont="1" applyFill="1" applyBorder="1" applyAlignment="1">
      <alignment horizontal="left" indent="2"/>
    </xf>
    <xf numFmtId="167" fontId="7" fillId="0" borderId="2" xfId="71" applyNumberFormat="1" applyFont="1" applyFill="1" applyBorder="1" applyAlignment="1">
      <alignment horizontal="left" indent="1"/>
    </xf>
    <xf numFmtId="168" fontId="12" fillId="0" borderId="2" xfId="71" applyNumberFormat="1" applyFont="1" applyFill="1" applyBorder="1"/>
    <xf numFmtId="167" fontId="0" fillId="0" borderId="2" xfId="17" applyNumberFormat="1" applyFont="1" applyFill="1" applyBorder="1" applyAlignment="1">
      <alignment horizontal="left" indent="1"/>
    </xf>
    <xf numFmtId="166" fontId="12" fillId="0" borderId="2" xfId="71" applyNumberFormat="1" applyFont="1" applyFill="1" applyBorder="1"/>
    <xf numFmtId="164" fontId="0" fillId="0" borderId="2" xfId="18" applyFont="1" applyFill="1" applyBorder="1" applyAlignment="1">
      <alignment horizontal="right"/>
    </xf>
    <xf numFmtId="0" fontId="12" fillId="0" borderId="2" xfId="96" applyFont="1" applyBorder="1"/>
    <xf numFmtId="169" fontId="7" fillId="0" borderId="2" xfId="96" applyNumberFormat="1" applyFont="1" applyBorder="1"/>
    <xf numFmtId="169" fontId="0" fillId="0" borderId="2" xfId="17" applyNumberFormat="1" applyFont="1" applyBorder="1" applyAlignment="1">
      <alignment horizontal="left" indent="2"/>
    </xf>
    <xf numFmtId="167" fontId="5" fillId="0" borderId="0" xfId="17" applyNumberFormat="1" applyFont="1" applyFill="1" applyBorder="1" applyAlignment="1">
      <alignment horizontal="right" vertical="justify"/>
    </xf>
    <xf numFmtId="167" fontId="12" fillId="0" borderId="0" xfId="17" applyNumberFormat="1" applyFont="1" applyFill="1" applyBorder="1" applyAlignment="1">
      <alignment horizontal="right"/>
    </xf>
    <xf numFmtId="166" fontId="5" fillId="0" borderId="0" xfId="17" applyNumberFormat="1" applyFont="1" applyFill="1"/>
    <xf numFmtId="166" fontId="4" fillId="0" borderId="0" xfId="17" applyNumberFormat="1" applyFont="1" applyBorder="1" applyAlignment="1">
      <alignment horizontal="right"/>
    </xf>
    <xf numFmtId="167" fontId="5" fillId="0" borderId="2" xfId="17" applyNumberFormat="1" applyFont="1" applyFill="1" applyBorder="1" applyAlignment="1">
      <alignment horizontal="center" vertical="center" wrapText="1"/>
    </xf>
    <xf numFmtId="167" fontId="12" fillId="0" borderId="0" xfId="17" applyNumberFormat="1" applyFont="1" applyFill="1" applyBorder="1"/>
    <xf numFmtId="167" fontId="4" fillId="0" borderId="0" xfId="17" applyNumberFormat="1" applyFont="1" applyFill="1" applyBorder="1" applyAlignment="1">
      <alignment horizontal="right"/>
    </xf>
    <xf numFmtId="167" fontId="0" fillId="0" borderId="2" xfId="17" applyNumberFormat="1" applyFont="1" applyBorder="1" applyAlignment="1">
      <alignment horizontal="left" indent="2"/>
    </xf>
    <xf numFmtId="167" fontId="4" fillId="0" borderId="0" xfId="71" applyNumberFormat="1" applyFont="1" applyFill="1" applyBorder="1" applyAlignment="1">
      <alignment horizontal="left" indent="2"/>
    </xf>
    <xf numFmtId="169" fontId="4" fillId="0" borderId="0" xfId="71" applyNumberFormat="1" applyFont="1" applyBorder="1" applyAlignment="1">
      <alignment horizontal="left" indent="2"/>
    </xf>
    <xf numFmtId="0" fontId="4" fillId="0" borderId="2" xfId="93" applyBorder="1"/>
    <xf numFmtId="167" fontId="4" fillId="0" borderId="0" xfId="71" applyNumberFormat="1" applyFont="1" applyFill="1" applyBorder="1" applyAlignment="1">
      <alignment horizontal="left" indent="3"/>
    </xf>
    <xf numFmtId="167" fontId="5" fillId="0" borderId="2" xfId="17" applyNumberFormat="1" applyFont="1" applyBorder="1" applyAlignment="1">
      <alignment horizontal="center" vertical="center" wrapText="1"/>
    </xf>
    <xf numFmtId="166" fontId="0" fillId="0" borderId="0" xfId="17" applyNumberFormat="1" applyFont="1"/>
    <xf numFmtId="166" fontId="4" fillId="0" borderId="0" xfId="19" applyNumberFormat="1" applyFont="1" applyFill="1" applyBorder="1" applyAlignment="1">
      <alignment horizontal="left" indent="2"/>
    </xf>
    <xf numFmtId="166" fontId="5" fillId="0" borderId="0" xfId="17" applyNumberFormat="1" applyFont="1" applyBorder="1" applyAlignment="1">
      <alignment horizontal="center" vertical="center" wrapText="1"/>
    </xf>
    <xf numFmtId="169" fontId="5" fillId="0" borderId="0" xfId="17" applyNumberFormat="1" applyFont="1" applyBorder="1" applyAlignment="1">
      <alignment horizontal="center" vertical="center" wrapText="1"/>
    </xf>
    <xf numFmtId="0" fontId="5" fillId="0" borderId="0" xfId="93" applyFont="1" applyAlignment="1">
      <alignment horizontal="center"/>
    </xf>
    <xf numFmtId="0" fontId="12" fillId="0" borderId="3" xfId="96" applyFont="1" applyBorder="1"/>
    <xf numFmtId="167" fontId="4" fillId="0" borderId="0" xfId="17" applyNumberFormat="1" applyFont="1" applyBorder="1" applyAlignment="1">
      <alignment horizontal="left" indent="2"/>
    </xf>
    <xf numFmtId="167" fontId="4" fillId="0" borderId="0" xfId="17" applyNumberFormat="1" applyFont="1" applyFill="1"/>
    <xf numFmtId="167" fontId="4" fillId="0" borderId="2" xfId="17" applyNumberFormat="1" applyFont="1" applyFill="1" applyBorder="1" applyAlignment="1">
      <alignment horizontal="right"/>
    </xf>
    <xf numFmtId="167" fontId="14" fillId="2" borderId="0" xfId="17" applyNumberFormat="1" applyFont="1" applyFill="1" applyBorder="1" applyAlignment="1">
      <alignment horizontal="right"/>
    </xf>
    <xf numFmtId="166" fontId="14" fillId="2" borderId="0" xfId="17" applyNumberFormat="1" applyFont="1" applyFill="1" applyBorder="1" applyAlignment="1">
      <alignment horizontal="right"/>
    </xf>
    <xf numFmtId="167" fontId="5" fillId="3" borderId="2" xfId="17" applyNumberFormat="1" applyFont="1" applyFill="1" applyBorder="1" applyAlignment="1">
      <alignment horizontal="center" vertical="center" wrapText="1"/>
    </xf>
    <xf numFmtId="169" fontId="5" fillId="3" borderId="2" xfId="17" applyNumberFormat="1" applyFont="1" applyFill="1" applyBorder="1" applyAlignment="1">
      <alignment horizontal="center"/>
    </xf>
    <xf numFmtId="167" fontId="4" fillId="0" borderId="0" xfId="69" applyNumberFormat="1" applyFont="1" applyFill="1" applyBorder="1" applyAlignment="1">
      <alignment horizontal="left" indent="1"/>
    </xf>
    <xf numFmtId="166" fontId="4" fillId="0" borderId="0" xfId="17" applyNumberFormat="1" applyFont="1" applyFill="1" applyBorder="1" applyAlignment="1">
      <alignment horizontal="right"/>
    </xf>
    <xf numFmtId="168" fontId="0" fillId="0" borderId="1" xfId="17" applyNumberFormat="1" applyFont="1" applyFill="1" applyBorder="1"/>
    <xf numFmtId="166" fontId="0" fillId="0" borderId="0" xfId="17" applyNumberFormat="1" applyFont="1" applyFill="1"/>
    <xf numFmtId="167" fontId="5" fillId="0" borderId="1" xfId="17" applyNumberFormat="1" applyFont="1" applyFill="1" applyBorder="1" applyAlignment="1">
      <alignment horizontal="center" vertical="center" wrapText="1"/>
    </xf>
    <xf numFmtId="167" fontId="5" fillId="0" borderId="2" xfId="17" applyNumberFormat="1" applyFont="1" applyFill="1" applyBorder="1" applyAlignment="1">
      <alignment horizontal="center" vertical="center" wrapText="1"/>
    </xf>
    <xf numFmtId="167" fontId="8" fillId="0" borderId="1" xfId="17" applyNumberFormat="1" applyFont="1" applyFill="1" applyBorder="1" applyAlignment="1">
      <alignment horizontal="center"/>
    </xf>
    <xf numFmtId="168" fontId="8" fillId="0" borderId="1" xfId="17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8" fontId="5" fillId="0" borderId="0" xfId="0" applyNumberFormat="1" applyFont="1" applyAlignment="1">
      <alignment horizontal="center"/>
    </xf>
    <xf numFmtId="166" fontId="5" fillId="0" borderId="1" xfId="70" applyNumberFormat="1" applyFont="1" applyBorder="1" applyAlignment="1">
      <alignment horizontal="center" vertical="center"/>
    </xf>
    <xf numFmtId="166" fontId="5" fillId="0" borderId="0" xfId="70" applyNumberFormat="1" applyFont="1" applyBorder="1" applyAlignment="1">
      <alignment horizontal="center" vertical="center"/>
    </xf>
    <xf numFmtId="166" fontId="5" fillId="0" borderId="2" xfId="70" applyNumberFormat="1" applyFont="1" applyBorder="1" applyAlignment="1">
      <alignment horizontal="center" vertical="center"/>
    </xf>
    <xf numFmtId="166" fontId="8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6" fontId="8" fillId="0" borderId="1" xfId="70" applyNumberFormat="1" applyFont="1" applyBorder="1" applyAlignment="1">
      <alignment horizontal="center" wrapText="1"/>
    </xf>
    <xf numFmtId="166" fontId="5" fillId="0" borderId="3" xfId="70" applyNumberFormat="1" applyFont="1" applyBorder="1" applyAlignment="1">
      <alignment horizontal="center"/>
    </xf>
    <xf numFmtId="166" fontId="5" fillId="0" borderId="1" xfId="70" applyNumberFormat="1" applyFont="1" applyFill="1" applyBorder="1" applyAlignment="1">
      <alignment horizontal="center" vertical="center"/>
    </xf>
    <xf numFmtId="166" fontId="5" fillId="0" borderId="0" xfId="70" applyNumberFormat="1" applyFont="1" applyFill="1" applyBorder="1" applyAlignment="1">
      <alignment horizontal="center" vertical="center"/>
    </xf>
    <xf numFmtId="166" fontId="5" fillId="0" borderId="2" xfId="70" applyNumberFormat="1" applyFont="1" applyFill="1" applyBorder="1" applyAlignment="1">
      <alignment horizontal="center" vertical="center"/>
    </xf>
    <xf numFmtId="167" fontId="5" fillId="0" borderId="1" xfId="75" applyNumberFormat="1" applyFont="1" applyFill="1" applyBorder="1" applyAlignment="1">
      <alignment horizontal="center" vertical="center" wrapText="1"/>
    </xf>
    <xf numFmtId="167" fontId="5" fillId="0" borderId="2" xfId="75" applyNumberFormat="1" applyFont="1" applyFill="1" applyBorder="1" applyAlignment="1">
      <alignment horizontal="center" vertical="center" wrapText="1"/>
    </xf>
    <xf numFmtId="0" fontId="5" fillId="0" borderId="0" xfId="95" applyFont="1" applyAlignment="1">
      <alignment horizontal="center"/>
    </xf>
    <xf numFmtId="0" fontId="5" fillId="0" borderId="2" xfId="95" applyFont="1" applyBorder="1" applyAlignment="1">
      <alignment horizontal="center"/>
    </xf>
    <xf numFmtId="0" fontId="5" fillId="0" borderId="3" xfId="94" applyFont="1" applyBorder="1" applyAlignment="1">
      <alignment horizontal="center"/>
    </xf>
    <xf numFmtId="0" fontId="5" fillId="0" borderId="1" xfId="94" applyFont="1" applyBorder="1" applyAlignment="1">
      <alignment horizontal="center" vertical="center"/>
    </xf>
    <xf numFmtId="0" fontId="5" fillId="0" borderId="2" xfId="94" applyFont="1" applyBorder="1" applyAlignment="1">
      <alignment horizontal="center" vertical="center"/>
    </xf>
    <xf numFmtId="167" fontId="8" fillId="0" borderId="0" xfId="75" applyNumberFormat="1" applyFont="1" applyFill="1" applyBorder="1" applyAlignment="1">
      <alignment horizontal="center"/>
    </xf>
    <xf numFmtId="0" fontId="9" fillId="0" borderId="1" xfId="94" applyFont="1" applyBorder="1" applyAlignment="1">
      <alignment horizontal="center"/>
    </xf>
    <xf numFmtId="0" fontId="9" fillId="0" borderId="0" xfId="94" applyFont="1" applyAlignment="1">
      <alignment horizontal="center"/>
    </xf>
    <xf numFmtId="167" fontId="5" fillId="0" borderId="1" xfId="75" applyNumberFormat="1" applyFont="1" applyFill="1" applyBorder="1" applyAlignment="1">
      <alignment horizontal="center" vertical="center"/>
    </xf>
    <xf numFmtId="167" fontId="5" fillId="0" borderId="0" xfId="75" applyNumberFormat="1" applyFont="1" applyFill="1" applyBorder="1" applyAlignment="1">
      <alignment horizontal="center" vertical="center"/>
    </xf>
    <xf numFmtId="167" fontId="5" fillId="0" borderId="2" xfId="75" applyNumberFormat="1" applyFont="1" applyFill="1" applyBorder="1" applyAlignment="1">
      <alignment horizontal="center" vertical="center"/>
    </xf>
    <xf numFmtId="0" fontId="5" fillId="0" borderId="0" xfId="93" applyFont="1" applyAlignment="1">
      <alignment horizontal="center"/>
    </xf>
    <xf numFmtId="0" fontId="5" fillId="0" borderId="2" xfId="0" applyFont="1" applyBorder="1" applyAlignment="1">
      <alignment horizontal="center"/>
    </xf>
    <xf numFmtId="167" fontId="8" fillId="0" borderId="0" xfId="17" applyNumberFormat="1" applyFont="1" applyFill="1" applyBorder="1" applyAlignment="1">
      <alignment horizontal="center" vertical="center" wrapText="1"/>
    </xf>
    <xf numFmtId="167" fontId="5" fillId="0" borderId="3" xfId="17" applyNumberFormat="1" applyFont="1" applyFill="1" applyBorder="1" applyAlignment="1">
      <alignment horizontal="center"/>
    </xf>
    <xf numFmtId="168" fontId="5" fillId="0" borderId="3" xfId="17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7" fontId="8" fillId="0" borderId="1" xfId="17" applyNumberFormat="1" applyFont="1" applyFill="1" applyBorder="1" applyAlignment="1">
      <alignment horizontal="center" wrapText="1"/>
    </xf>
    <xf numFmtId="167" fontId="8" fillId="0" borderId="0" xfId="17" applyNumberFormat="1" applyFont="1" applyFill="1" applyBorder="1" applyAlignment="1">
      <alignment horizontal="center" wrapText="1"/>
    </xf>
    <xf numFmtId="0" fontId="5" fillId="0" borderId="0" xfId="97" applyFont="1" applyAlignment="1">
      <alignment horizontal="center"/>
    </xf>
    <xf numFmtId="0" fontId="5" fillId="0" borderId="0" xfId="97" applyFont="1" applyAlignment="1">
      <alignment horizontal="center" vertical="center"/>
    </xf>
    <xf numFmtId="0" fontId="5" fillId="0" borderId="2" xfId="97" applyFont="1" applyBorder="1" applyAlignment="1">
      <alignment horizontal="center" vertical="center"/>
    </xf>
    <xf numFmtId="0" fontId="5" fillId="0" borderId="0" xfId="98" applyFont="1" applyAlignment="1">
      <alignment horizontal="center"/>
    </xf>
    <xf numFmtId="167" fontId="5" fillId="0" borderId="1" xfId="17" applyNumberFormat="1" applyFont="1" applyBorder="1" applyAlignment="1">
      <alignment horizontal="center" vertical="center" wrapText="1"/>
    </xf>
    <xf numFmtId="167" fontId="5" fillId="0" borderId="0" xfId="17" applyNumberFormat="1" applyFont="1" applyBorder="1" applyAlignment="1">
      <alignment horizontal="center" vertical="center" wrapText="1"/>
    </xf>
    <xf numFmtId="167" fontId="5" fillId="0" borderId="2" xfId="17" applyNumberFormat="1" applyFont="1" applyBorder="1" applyAlignment="1">
      <alignment horizontal="center" vertical="center" wrapText="1"/>
    </xf>
    <xf numFmtId="167" fontId="5" fillId="0" borderId="4" xfId="17" applyNumberFormat="1" applyFont="1" applyBorder="1" applyAlignment="1">
      <alignment horizontal="center" vertical="center" wrapText="1"/>
    </xf>
    <xf numFmtId="167" fontId="5" fillId="0" borderId="5" xfId="17" applyNumberFormat="1" applyFont="1" applyBorder="1" applyAlignment="1">
      <alignment horizontal="center" vertical="center" wrapText="1"/>
    </xf>
    <xf numFmtId="167" fontId="5" fillId="3" borderId="0" xfId="17" applyNumberFormat="1" applyFont="1" applyFill="1" applyBorder="1" applyAlignment="1">
      <alignment horizontal="center" vertical="center" wrapText="1"/>
    </xf>
    <xf numFmtId="0" fontId="5" fillId="3" borderId="2" xfId="96" applyFont="1" applyFill="1" applyBorder="1" applyAlignment="1">
      <alignment horizontal="center" vertical="center" wrapText="1"/>
    </xf>
    <xf numFmtId="167" fontId="5" fillId="0" borderId="3" xfId="17" applyNumberFormat="1" applyFont="1" applyBorder="1" applyAlignment="1">
      <alignment horizontal="center"/>
    </xf>
    <xf numFmtId="167" fontId="5" fillId="3" borderId="2" xfId="17" applyNumberFormat="1" applyFont="1" applyFill="1" applyBorder="1" applyAlignment="1">
      <alignment horizontal="center" vertical="center" wrapText="1"/>
    </xf>
    <xf numFmtId="169" fontId="5" fillId="0" borderId="1" xfId="17" applyNumberFormat="1" applyFont="1" applyBorder="1" applyAlignment="1">
      <alignment horizontal="center" vertical="center" wrapText="1"/>
    </xf>
    <xf numFmtId="169" fontId="12" fillId="0" borderId="2" xfId="96" applyNumberFormat="1" applyFont="1" applyBorder="1" applyAlignment="1">
      <alignment horizontal="center" vertical="center" wrapText="1"/>
    </xf>
    <xf numFmtId="169" fontId="5" fillId="0" borderId="0" xfId="96" applyNumberFormat="1" applyFont="1" applyAlignment="1">
      <alignment horizontal="center"/>
    </xf>
    <xf numFmtId="169" fontId="5" fillId="3" borderId="1" xfId="17" applyNumberFormat="1" applyFont="1" applyFill="1" applyBorder="1" applyAlignment="1">
      <alignment horizontal="center" vertical="center" wrapText="1"/>
    </xf>
    <xf numFmtId="169" fontId="12" fillId="3" borderId="2" xfId="96" applyNumberFormat="1" applyFont="1" applyFill="1" applyBorder="1" applyAlignment="1">
      <alignment horizontal="center" vertical="center" wrapText="1"/>
    </xf>
    <xf numFmtId="169" fontId="5" fillId="0" borderId="3" xfId="17" applyNumberFormat="1" applyFont="1" applyBorder="1" applyAlignment="1">
      <alignment horizontal="center"/>
    </xf>
    <xf numFmtId="0" fontId="5" fillId="0" borderId="0" xfId="96" applyFont="1" applyAlignment="1">
      <alignment horizontal="center" vertical="center" wrapText="1"/>
    </xf>
    <xf numFmtId="0" fontId="5" fillId="0" borderId="2" xfId="96" applyFont="1" applyBorder="1" applyAlignment="1">
      <alignment horizontal="center"/>
    </xf>
  </cellXfs>
  <cellStyles count="102">
    <cellStyle name="Euro" xfId="1" xr:uid="{00000000-0005-0000-0000-000000000000}"/>
    <cellStyle name="Euro 10" xfId="2" xr:uid="{00000000-0005-0000-0000-000001000000}"/>
    <cellStyle name="Euro 11" xfId="3" xr:uid="{00000000-0005-0000-0000-000002000000}"/>
    <cellStyle name="Euro 12" xfId="4" xr:uid="{00000000-0005-0000-0000-000003000000}"/>
    <cellStyle name="Euro 13" xfId="5" xr:uid="{00000000-0005-0000-0000-000004000000}"/>
    <cellStyle name="Euro 14" xfId="6" xr:uid="{00000000-0005-0000-0000-000005000000}"/>
    <cellStyle name="Euro 15" xfId="7" xr:uid="{00000000-0005-0000-0000-000006000000}"/>
    <cellStyle name="Euro 16" xfId="8" xr:uid="{00000000-0005-0000-0000-000007000000}"/>
    <cellStyle name="Euro 2" xfId="9" xr:uid="{00000000-0005-0000-0000-000008000000}"/>
    <cellStyle name="Euro 3" xfId="10" xr:uid="{00000000-0005-0000-0000-000009000000}"/>
    <cellStyle name="Euro 4" xfId="11" xr:uid="{00000000-0005-0000-0000-00000A000000}"/>
    <cellStyle name="Euro 5" xfId="12" xr:uid="{00000000-0005-0000-0000-00000B000000}"/>
    <cellStyle name="Euro 6" xfId="13" xr:uid="{00000000-0005-0000-0000-00000C000000}"/>
    <cellStyle name="Euro 7" xfId="14" xr:uid="{00000000-0005-0000-0000-00000D000000}"/>
    <cellStyle name="Euro 8" xfId="15" xr:uid="{00000000-0005-0000-0000-00000E000000}"/>
    <cellStyle name="Euro 9" xfId="16" xr:uid="{00000000-0005-0000-0000-00000F000000}"/>
    <cellStyle name="Millares" xfId="17" builtinId="3"/>
    <cellStyle name="Millares [0]" xfId="18" builtinId="6"/>
    <cellStyle name="Millares 10" xfId="19" xr:uid="{00000000-0005-0000-0000-000012000000}"/>
    <cellStyle name="Millares 2" xfId="20" xr:uid="{00000000-0005-0000-0000-000013000000}"/>
    <cellStyle name="Millares 2 10" xfId="21" xr:uid="{00000000-0005-0000-0000-000014000000}"/>
    <cellStyle name="Millares 2 11" xfId="22" xr:uid="{00000000-0005-0000-0000-000015000000}"/>
    <cellStyle name="Millares 2 12" xfId="23" xr:uid="{00000000-0005-0000-0000-000016000000}"/>
    <cellStyle name="Millares 2 13" xfId="24" xr:uid="{00000000-0005-0000-0000-000017000000}"/>
    <cellStyle name="Millares 2 14" xfId="25" xr:uid="{00000000-0005-0000-0000-000018000000}"/>
    <cellStyle name="Millares 2 15" xfId="26" xr:uid="{00000000-0005-0000-0000-000019000000}"/>
    <cellStyle name="Millares 2 16" xfId="27" xr:uid="{00000000-0005-0000-0000-00001A000000}"/>
    <cellStyle name="Millares 2 2" xfId="28" xr:uid="{00000000-0005-0000-0000-00001B000000}"/>
    <cellStyle name="Millares 2 3" xfId="29" xr:uid="{00000000-0005-0000-0000-00001C000000}"/>
    <cellStyle name="Millares 2 4" xfId="30" xr:uid="{00000000-0005-0000-0000-00001D000000}"/>
    <cellStyle name="Millares 2 5" xfId="31" xr:uid="{00000000-0005-0000-0000-00001E000000}"/>
    <cellStyle name="Millares 2 6" xfId="32" xr:uid="{00000000-0005-0000-0000-00001F000000}"/>
    <cellStyle name="Millares 2 7" xfId="33" xr:uid="{00000000-0005-0000-0000-000020000000}"/>
    <cellStyle name="Millares 2 8" xfId="34" xr:uid="{00000000-0005-0000-0000-000021000000}"/>
    <cellStyle name="Millares 2 9" xfId="35" xr:uid="{00000000-0005-0000-0000-000022000000}"/>
    <cellStyle name="Millares 3" xfId="36" xr:uid="{00000000-0005-0000-0000-000023000000}"/>
    <cellStyle name="Millares 3 10" xfId="37" xr:uid="{00000000-0005-0000-0000-000024000000}"/>
    <cellStyle name="Millares 3 11" xfId="38" xr:uid="{00000000-0005-0000-0000-000025000000}"/>
    <cellStyle name="Millares 3 12" xfId="39" xr:uid="{00000000-0005-0000-0000-000026000000}"/>
    <cellStyle name="Millares 3 13" xfId="40" xr:uid="{00000000-0005-0000-0000-000027000000}"/>
    <cellStyle name="Millares 3 14" xfId="41" xr:uid="{00000000-0005-0000-0000-000028000000}"/>
    <cellStyle name="Millares 3 15" xfId="42" xr:uid="{00000000-0005-0000-0000-000029000000}"/>
    <cellStyle name="Millares 3 16" xfId="43" xr:uid="{00000000-0005-0000-0000-00002A000000}"/>
    <cellStyle name="Millares 3 2" xfId="44" xr:uid="{00000000-0005-0000-0000-00002B000000}"/>
    <cellStyle name="Millares 3 3" xfId="45" xr:uid="{00000000-0005-0000-0000-00002C000000}"/>
    <cellStyle name="Millares 3 4" xfId="46" xr:uid="{00000000-0005-0000-0000-00002D000000}"/>
    <cellStyle name="Millares 3 5" xfId="47" xr:uid="{00000000-0005-0000-0000-00002E000000}"/>
    <cellStyle name="Millares 3 6" xfId="48" xr:uid="{00000000-0005-0000-0000-00002F000000}"/>
    <cellStyle name="Millares 3 7" xfId="49" xr:uid="{00000000-0005-0000-0000-000030000000}"/>
    <cellStyle name="Millares 3 8" xfId="50" xr:uid="{00000000-0005-0000-0000-000031000000}"/>
    <cellStyle name="Millares 3 9" xfId="51" xr:uid="{00000000-0005-0000-0000-000032000000}"/>
    <cellStyle name="Millares 4 10" xfId="52" xr:uid="{00000000-0005-0000-0000-000033000000}"/>
    <cellStyle name="Millares 4 11" xfId="53" xr:uid="{00000000-0005-0000-0000-000034000000}"/>
    <cellStyle name="Millares 4 12" xfId="54" xr:uid="{00000000-0005-0000-0000-000035000000}"/>
    <cellStyle name="Millares 4 13" xfId="55" xr:uid="{00000000-0005-0000-0000-000036000000}"/>
    <cellStyle name="Millares 4 14" xfId="56" xr:uid="{00000000-0005-0000-0000-000037000000}"/>
    <cellStyle name="Millares 4 15" xfId="57" xr:uid="{00000000-0005-0000-0000-000038000000}"/>
    <cellStyle name="Millares 4 16" xfId="58" xr:uid="{00000000-0005-0000-0000-000039000000}"/>
    <cellStyle name="Millares 4 2" xfId="59" xr:uid="{00000000-0005-0000-0000-00003A000000}"/>
    <cellStyle name="Millares 4 3" xfId="60" xr:uid="{00000000-0005-0000-0000-00003B000000}"/>
    <cellStyle name="Millares 4 4" xfId="61" xr:uid="{00000000-0005-0000-0000-00003C000000}"/>
    <cellStyle name="Millares 4 5" xfId="62" xr:uid="{00000000-0005-0000-0000-00003D000000}"/>
    <cellStyle name="Millares 4 6" xfId="63" xr:uid="{00000000-0005-0000-0000-00003E000000}"/>
    <cellStyle name="Millares 4 7" xfId="64" xr:uid="{00000000-0005-0000-0000-00003F000000}"/>
    <cellStyle name="Millares 4 8" xfId="65" xr:uid="{00000000-0005-0000-0000-000040000000}"/>
    <cellStyle name="Millares 4 9" xfId="66" xr:uid="{00000000-0005-0000-0000-000041000000}"/>
    <cellStyle name="Millares 5" xfId="67" xr:uid="{00000000-0005-0000-0000-000042000000}"/>
    <cellStyle name="Millares 6" xfId="68" xr:uid="{00000000-0005-0000-0000-000043000000}"/>
    <cellStyle name="Millares 7" xfId="69" xr:uid="{00000000-0005-0000-0000-000044000000}"/>
    <cellStyle name="Millares 9" xfId="70" xr:uid="{00000000-0005-0000-0000-000045000000}"/>
    <cellStyle name="Millares_05. Mercado Laboral" xfId="71" xr:uid="{00000000-0005-0000-0000-000046000000}"/>
    <cellStyle name="Millares_05. Mercado Laboral 12" xfId="72" xr:uid="{00000000-0005-0000-0000-000047000000}"/>
    <cellStyle name="Millares_05. Mercado Laboral 13" xfId="73" xr:uid="{00000000-0005-0000-0000-000048000000}"/>
    <cellStyle name="Millares_05. Mercado Laboral 15" xfId="74" xr:uid="{00000000-0005-0000-0000-000049000000}"/>
    <cellStyle name="Millares_05. Mercado Laboral 16" xfId="75" xr:uid="{00000000-0005-0000-0000-00004A000000}"/>
    <cellStyle name="Millares_cruces de mercado laboral" xfId="76" xr:uid="{00000000-0005-0000-0000-00004B000000}"/>
    <cellStyle name="Normal" xfId="0" builtinId="0"/>
    <cellStyle name="Normal 2" xfId="77" xr:uid="{00000000-0005-0000-0000-00004D000000}"/>
    <cellStyle name="Normal 2 10" xfId="78" xr:uid="{00000000-0005-0000-0000-00004E000000}"/>
    <cellStyle name="Normal 2 11" xfId="79" xr:uid="{00000000-0005-0000-0000-00004F000000}"/>
    <cellStyle name="Normal 2 12" xfId="80" xr:uid="{00000000-0005-0000-0000-000050000000}"/>
    <cellStyle name="Normal 2 13" xfId="81" xr:uid="{00000000-0005-0000-0000-000051000000}"/>
    <cellStyle name="Normal 2 14" xfId="82" xr:uid="{00000000-0005-0000-0000-000052000000}"/>
    <cellStyle name="Normal 2 15" xfId="83" xr:uid="{00000000-0005-0000-0000-000053000000}"/>
    <cellStyle name="Normal 2 16" xfId="84" xr:uid="{00000000-0005-0000-0000-000054000000}"/>
    <cellStyle name="Normal 2 2" xfId="85" xr:uid="{00000000-0005-0000-0000-000055000000}"/>
    <cellStyle name="Normal 2 3" xfId="86" xr:uid="{00000000-0005-0000-0000-000056000000}"/>
    <cellStyle name="Normal 2 4" xfId="87" xr:uid="{00000000-0005-0000-0000-000057000000}"/>
    <cellStyle name="Normal 2 5" xfId="88" xr:uid="{00000000-0005-0000-0000-000058000000}"/>
    <cellStyle name="Normal 2 6" xfId="89" xr:uid="{00000000-0005-0000-0000-000059000000}"/>
    <cellStyle name="Normal 2 7" xfId="90" xr:uid="{00000000-0005-0000-0000-00005A000000}"/>
    <cellStyle name="Normal 2 8" xfId="91" xr:uid="{00000000-0005-0000-0000-00005B000000}"/>
    <cellStyle name="Normal 2 9" xfId="92" xr:uid="{00000000-0005-0000-0000-00005C000000}"/>
    <cellStyle name="Normal 3" xfId="99" xr:uid="{00000000-0005-0000-0000-00005D000000}"/>
    <cellStyle name="Normal_05. Mercado Laboral" xfId="93" xr:uid="{00000000-0005-0000-0000-00005E000000}"/>
    <cellStyle name="Normal_05. Mercado Laboral 14" xfId="94" xr:uid="{00000000-0005-0000-0000-00005F000000}"/>
    <cellStyle name="Normal_05. Mercado Laboral 8" xfId="95" xr:uid="{00000000-0005-0000-0000-000060000000}"/>
    <cellStyle name="Normal_Mercado Laboral" xfId="96" xr:uid="{00000000-0005-0000-0000-000061000000}"/>
    <cellStyle name="Normal_Mercado Laboral 15" xfId="97" xr:uid="{00000000-0005-0000-0000-000062000000}"/>
    <cellStyle name="Normal_Mercado Laboral 16" xfId="98" xr:uid="{00000000-0005-0000-0000-000063000000}"/>
    <cellStyle name="style1644439257802" xfId="100" xr:uid="{00000000-0005-0000-0000-000064000000}"/>
    <cellStyle name="style1681994560207" xfId="101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L6"/>
  <sheetViews>
    <sheetView workbookViewId="0">
      <selection activeCell="J26" sqref="J26"/>
    </sheetView>
  </sheetViews>
  <sheetFormatPr baseColWidth="10" defaultRowHeight="11.25" x14ac:dyDescent="0.2"/>
  <cols>
    <col min="1" max="1" width="17.66406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6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6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P40"/>
  <sheetViews>
    <sheetView zoomScaleNormal="100" workbookViewId="0">
      <selection activeCell="S21" sqref="S21"/>
    </sheetView>
  </sheetViews>
  <sheetFormatPr baseColWidth="10" defaultColWidth="12" defaultRowHeight="11.25" x14ac:dyDescent="0.2"/>
  <cols>
    <col min="1" max="1" width="24.1640625" customWidth="1"/>
    <col min="2" max="2" width="11.33203125" bestFit="1" customWidth="1"/>
    <col min="3" max="3" width="7" style="15" bestFit="1" customWidth="1"/>
    <col min="4" max="4" width="12.1640625" bestFit="1" customWidth="1"/>
    <col min="5" max="5" width="6.5" style="15" customWidth="1"/>
    <col min="6" max="6" width="11.33203125" bestFit="1" customWidth="1"/>
    <col min="7" max="7" width="7.1640625" style="15" bestFit="1" customWidth="1"/>
    <col min="8" max="8" width="13.5" bestFit="1" customWidth="1"/>
    <col min="9" max="9" width="7.5" style="15" bestFit="1" customWidth="1"/>
    <col min="10" max="10" width="11.33203125" bestFit="1" customWidth="1"/>
    <col min="11" max="11" width="6.6640625" style="15" customWidth="1"/>
    <col min="12" max="12" width="11.33203125" bestFit="1" customWidth="1"/>
    <col min="13" max="13" width="7" style="15" customWidth="1"/>
    <col min="14" max="14" width="7.33203125" bestFit="1" customWidth="1"/>
    <col min="15" max="15" width="9.6640625" customWidth="1"/>
    <col min="16" max="16" width="8.1640625" bestFit="1" customWidth="1"/>
  </cols>
  <sheetData>
    <row r="1" spans="1:16" x14ac:dyDescent="0.2">
      <c r="A1" s="197" t="s">
        <v>128</v>
      </c>
      <c r="B1" s="197"/>
      <c r="C1" s="197"/>
      <c r="D1" s="197"/>
      <c r="E1" s="197"/>
      <c r="F1" s="197"/>
      <c r="G1" s="197"/>
      <c r="H1" s="197"/>
      <c r="I1" s="197"/>
      <c r="J1" s="197"/>
      <c r="K1" s="198"/>
      <c r="L1" s="197"/>
      <c r="M1" s="198"/>
      <c r="N1" s="197"/>
      <c r="O1" s="197"/>
      <c r="P1" s="197"/>
    </row>
    <row r="2" spans="1:16" x14ac:dyDescent="0.2">
      <c r="A2" s="197" t="s">
        <v>129</v>
      </c>
      <c r="B2" s="197"/>
      <c r="C2" s="197"/>
      <c r="D2" s="197"/>
      <c r="E2" s="197"/>
      <c r="F2" s="197"/>
      <c r="G2" s="197"/>
      <c r="H2" s="197"/>
      <c r="I2" s="197"/>
      <c r="J2" s="197"/>
      <c r="K2" s="198"/>
      <c r="L2" s="197"/>
      <c r="M2" s="198"/>
      <c r="N2" s="197"/>
      <c r="O2" s="197"/>
      <c r="P2" s="197"/>
    </row>
    <row r="3" spans="1:16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117"/>
      <c r="L3" s="3"/>
      <c r="M3" s="117"/>
      <c r="N3" s="3"/>
      <c r="O3" s="3"/>
      <c r="P3" s="3"/>
    </row>
    <row r="4" spans="1:16" ht="13.5" x14ac:dyDescent="0.35">
      <c r="A4" s="193" t="s">
        <v>31</v>
      </c>
      <c r="B4" s="195" t="s">
        <v>138</v>
      </c>
      <c r="C4" s="195"/>
      <c r="D4" s="195"/>
      <c r="E4" s="195"/>
      <c r="F4" s="195"/>
      <c r="G4" s="195"/>
      <c r="H4" s="195" t="s">
        <v>127</v>
      </c>
      <c r="I4" s="195"/>
      <c r="J4" s="195"/>
      <c r="K4" s="196"/>
      <c r="L4" s="195"/>
      <c r="M4" s="196"/>
      <c r="N4" s="195" t="s">
        <v>77</v>
      </c>
      <c r="O4" s="195"/>
      <c r="P4" s="195"/>
    </row>
    <row r="5" spans="1:16" x14ac:dyDescent="0.2">
      <c r="A5" s="194"/>
      <c r="B5" s="64" t="s">
        <v>0</v>
      </c>
      <c r="C5" s="65" t="s">
        <v>69</v>
      </c>
      <c r="D5" s="64" t="s">
        <v>2</v>
      </c>
      <c r="E5" s="65" t="s">
        <v>69</v>
      </c>
      <c r="F5" s="64" t="s">
        <v>3</v>
      </c>
      <c r="G5" s="65" t="s">
        <v>69</v>
      </c>
      <c r="H5" s="64" t="s">
        <v>0</v>
      </c>
      <c r="I5" s="65" t="s">
        <v>69</v>
      </c>
      <c r="J5" s="64" t="s">
        <v>2</v>
      </c>
      <c r="K5" s="65" t="s">
        <v>69</v>
      </c>
      <c r="L5" s="64" t="s">
        <v>3</v>
      </c>
      <c r="M5" s="65" t="s">
        <v>69</v>
      </c>
      <c r="N5" s="64" t="s">
        <v>0</v>
      </c>
      <c r="O5" s="64" t="s">
        <v>2</v>
      </c>
      <c r="P5" s="64" t="s">
        <v>3</v>
      </c>
    </row>
    <row r="6" spans="1:16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x14ac:dyDescent="0.2">
      <c r="A7" s="122" t="s">
        <v>83</v>
      </c>
      <c r="B7" s="63">
        <f>B10+B14</f>
        <v>7623489.8853804041</v>
      </c>
      <c r="C7" s="19">
        <f>SUM(E7,G7)</f>
        <v>100.00000000000149</v>
      </c>
      <c r="D7" s="63">
        <f>D10+D14</f>
        <v>3480090.6852661427</v>
      </c>
      <c r="E7" s="19">
        <f>IF(ISNUMBER(D7/$B$7*100),D7/$B$7*100,0)</f>
        <v>45.649574375902638</v>
      </c>
      <c r="F7" s="63">
        <f>F10+F14</f>
        <v>4143399.200114375</v>
      </c>
      <c r="G7" s="19">
        <f>IF(ISNUMBER(F7/$B$7*100),F7/$B$7*100,0)</f>
        <v>54.350425624098854</v>
      </c>
      <c r="H7" s="63">
        <f>H10+H14</f>
        <v>4085577.3721543434</v>
      </c>
      <c r="I7" s="19">
        <f>SUM(K7,M7)</f>
        <v>99.999999999997073</v>
      </c>
      <c r="J7" s="63">
        <f>J10+J14</f>
        <v>2543781.5663983189</v>
      </c>
      <c r="K7" s="19">
        <f>IF(ISNUMBER(J7/$H$7*100),J7/$H$7*100,0)</f>
        <v>62.262474423706024</v>
      </c>
      <c r="L7" s="63">
        <f>L10+L14</f>
        <v>1541795.8057559049</v>
      </c>
      <c r="M7" s="19">
        <f>IF(ISNUMBER(L7/$H$7*100),L7/$H$7*100,0)</f>
        <v>37.737525576291041</v>
      </c>
      <c r="N7" s="19">
        <f>IF(ISNUMBER(H7/B7*100),H7/B7*100,0)</f>
        <v>53.591956355700965</v>
      </c>
      <c r="O7" s="19">
        <f>IF(ISNUMBER(J7/D7*100),J7/D7*100,0)</f>
        <v>73.095266659804906</v>
      </c>
      <c r="P7" s="19">
        <f>IF(ISNUMBER(L7/F7*100),L7/F7*100,0)</f>
        <v>37.210892103115356</v>
      </c>
    </row>
    <row r="8" spans="1:16" x14ac:dyDescent="0.2">
      <c r="A8" s="123"/>
      <c r="C8" s="19"/>
      <c r="E8" s="19"/>
      <c r="G8" s="19"/>
      <c r="I8" s="19"/>
      <c r="K8" s="19"/>
      <c r="M8" s="19"/>
      <c r="N8" s="19"/>
      <c r="O8" s="19"/>
      <c r="P8" s="19"/>
    </row>
    <row r="9" spans="1:16" x14ac:dyDescent="0.2">
      <c r="A9" s="122" t="s">
        <v>34</v>
      </c>
      <c r="B9" s="63"/>
      <c r="C9" s="19"/>
      <c r="D9" s="63"/>
      <c r="E9" s="19"/>
      <c r="F9" s="63"/>
      <c r="G9" s="19"/>
      <c r="H9" s="63"/>
      <c r="I9" s="19"/>
      <c r="J9" s="63"/>
      <c r="K9" s="19"/>
      <c r="L9" s="63"/>
      <c r="M9" s="19"/>
      <c r="N9" s="19"/>
      <c r="O9" s="19"/>
      <c r="P9" s="19"/>
    </row>
    <row r="10" spans="1:16" x14ac:dyDescent="0.2">
      <c r="A10" s="124" t="s">
        <v>55</v>
      </c>
      <c r="B10" s="52">
        <f>SUM(B11:B13)</f>
        <v>4449996.6266311612</v>
      </c>
      <c r="C10" s="67">
        <f t="shared" ref="C10:C14" si="0">IF(ISNUMBER(B10/B$7*100),B10/B$7*100,0)</f>
        <v>58.372171978150547</v>
      </c>
      <c r="D10" s="52">
        <f>SUM(D11:D13)</f>
        <v>1967928.1798986415</v>
      </c>
      <c r="E10" s="67">
        <f t="shared" ref="E10:E14" si="1">IF(ISNUMBER(D10/D$7*100),D10/D$7*100,0)</f>
        <v>56.548186753591523</v>
      </c>
      <c r="F10" s="52">
        <f>SUM(F11:F13)</f>
        <v>2482068.4467325574</v>
      </c>
      <c r="G10" s="67">
        <f t="shared" ref="G10:G14" si="2">IF(ISNUMBER(F10/F$7*100),F10/F$7*100,0)</f>
        <v>59.904159045646431</v>
      </c>
      <c r="H10" s="52">
        <f>SUM(H11:H13)</f>
        <v>2491923.36497419</v>
      </c>
      <c r="I10" s="67">
        <f t="shared" ref="I10:I14" si="3">IF(ISNUMBER(H10/H$7*100),H10/H$7*100,0)</f>
        <v>60.993175210880601</v>
      </c>
      <c r="J10" s="52">
        <f>SUM(J11:J13)</f>
        <v>1418012.786040361</v>
      </c>
      <c r="K10" s="67">
        <f t="shared" ref="K10:K14" si="4">IF(ISNUMBER(J10/J$7*100),J10/J$7*100,0)</f>
        <v>55.744282636975484</v>
      </c>
      <c r="L10" s="52">
        <f>SUM(L11:L13)</f>
        <v>1073910.578933784</v>
      </c>
      <c r="M10" s="67">
        <f t="shared" ref="M10:M14" si="5">IF(ISNUMBER(L10/L$7*100),L10/L$7*100,0)</f>
        <v>69.653230014286621</v>
      </c>
      <c r="N10" s="79">
        <f t="shared" ref="N10:N14" si="6">IF(ISNUMBER(H10/B10*100),H10/B10*100,0)</f>
        <v>55.998320314698383</v>
      </c>
      <c r="O10" s="79">
        <f t="shared" ref="O10:O14" si="7">IF(ISNUMBER(J10/D10*100),J10/D10*100,0)</f>
        <v>72.056124838529229</v>
      </c>
      <c r="P10" s="79">
        <f t="shared" ref="P10:P14" si="8">IF(ISNUMBER(L10/F10*100),L10/F10*100,0)</f>
        <v>43.266759236535179</v>
      </c>
    </row>
    <row r="11" spans="1:16" x14ac:dyDescent="0.2">
      <c r="A11" s="125" t="s">
        <v>42</v>
      </c>
      <c r="B11" s="52">
        <v>981451.99111329007</v>
      </c>
      <c r="C11" s="67">
        <f t="shared" si="0"/>
        <v>12.874051200558739</v>
      </c>
      <c r="D11" s="52">
        <v>435431.44130991457</v>
      </c>
      <c r="E11" s="67">
        <f t="shared" si="1"/>
        <v>12.5120716869082</v>
      </c>
      <c r="F11" s="52">
        <v>546020.54980337271</v>
      </c>
      <c r="G11" s="67">
        <f t="shared" si="2"/>
        <v>13.178082135757045</v>
      </c>
      <c r="H11" s="52">
        <v>553591.05109443283</v>
      </c>
      <c r="I11" s="67">
        <f t="shared" si="3"/>
        <v>13.549885381378099</v>
      </c>
      <c r="J11" s="52">
        <v>291358.90536099911</v>
      </c>
      <c r="K11" s="67">
        <f t="shared" si="4"/>
        <v>11.453770607101593</v>
      </c>
      <c r="L11" s="52">
        <v>262232.14573341265</v>
      </c>
      <c r="M11" s="67">
        <f t="shared" si="5"/>
        <v>17.008227986769402</v>
      </c>
      <c r="N11" s="79">
        <f t="shared" si="6"/>
        <v>56.405311325159992</v>
      </c>
      <c r="O11" s="79">
        <f t="shared" si="7"/>
        <v>66.912693416097838</v>
      </c>
      <c r="P11" s="79">
        <f t="shared" si="8"/>
        <v>48.026057962075782</v>
      </c>
    </row>
    <row r="12" spans="1:16" x14ac:dyDescent="0.2">
      <c r="A12" s="125" t="s">
        <v>43</v>
      </c>
      <c r="B12" s="52">
        <v>562911.75490303989</v>
      </c>
      <c r="C12" s="67">
        <f t="shared" si="0"/>
        <v>7.3839116122202508</v>
      </c>
      <c r="D12" s="52">
        <v>257737.6617134205</v>
      </c>
      <c r="E12" s="67">
        <f t="shared" si="1"/>
        <v>7.4060616524913856</v>
      </c>
      <c r="F12" s="52">
        <v>305174.09318964893</v>
      </c>
      <c r="G12" s="67">
        <f t="shared" si="2"/>
        <v>7.3653075277232487</v>
      </c>
      <c r="H12" s="52">
        <v>336256.92927375966</v>
      </c>
      <c r="I12" s="67">
        <f t="shared" si="3"/>
        <v>8.2303405037817168</v>
      </c>
      <c r="J12" s="52">
        <v>193892.27355514053</v>
      </c>
      <c r="K12" s="67">
        <f t="shared" si="4"/>
        <v>7.6222060933348184</v>
      </c>
      <c r="L12" s="52">
        <v>142364.6557186202</v>
      </c>
      <c r="M12" s="67">
        <f t="shared" si="5"/>
        <v>9.2336906863501476</v>
      </c>
      <c r="N12" s="79">
        <f t="shared" si="6"/>
        <v>59.73528290090141</v>
      </c>
      <c r="O12" s="79">
        <f t="shared" si="7"/>
        <v>75.228537523836962</v>
      </c>
      <c r="P12" s="79">
        <f t="shared" si="8"/>
        <v>46.650308429080312</v>
      </c>
    </row>
    <row r="13" spans="1:16" x14ac:dyDescent="0.2">
      <c r="A13" s="125" t="s">
        <v>73</v>
      </c>
      <c r="B13" s="52">
        <v>2905632.8806148311</v>
      </c>
      <c r="C13" s="67">
        <f t="shared" si="0"/>
        <v>38.114209165371548</v>
      </c>
      <c r="D13" s="52">
        <v>1274759.0768753064</v>
      </c>
      <c r="E13" s="67">
        <f t="shared" si="1"/>
        <v>36.630053414191941</v>
      </c>
      <c r="F13" s="52">
        <v>1630873.8037395356</v>
      </c>
      <c r="G13" s="67">
        <f t="shared" si="2"/>
        <v>39.36076938216614</v>
      </c>
      <c r="H13" s="52">
        <v>1602075.3846059975</v>
      </c>
      <c r="I13" s="67">
        <f t="shared" si="3"/>
        <v>39.212949325720778</v>
      </c>
      <c r="J13" s="52">
        <v>932761.60712422151</v>
      </c>
      <c r="K13" s="67">
        <f t="shared" si="4"/>
        <v>36.668305936539078</v>
      </c>
      <c r="L13" s="52">
        <v>669313.77748175117</v>
      </c>
      <c r="M13" s="67">
        <f t="shared" si="5"/>
        <v>43.411311341167057</v>
      </c>
      <c r="N13" s="79">
        <f t="shared" si="6"/>
        <v>55.136882408454802</v>
      </c>
      <c r="O13" s="79">
        <f t="shared" si="7"/>
        <v>73.171599563002104</v>
      </c>
      <c r="P13" s="79">
        <f t="shared" si="8"/>
        <v>41.040194277879657</v>
      </c>
    </row>
    <row r="14" spans="1:16" x14ac:dyDescent="0.2">
      <c r="A14" s="124" t="s">
        <v>44</v>
      </c>
      <c r="B14" s="52">
        <v>3173493.2587492424</v>
      </c>
      <c r="C14" s="67">
        <f t="shared" si="0"/>
        <v>41.627828021849453</v>
      </c>
      <c r="D14" s="52">
        <v>1512162.5053675014</v>
      </c>
      <c r="E14" s="67">
        <f t="shared" si="1"/>
        <v>43.451813246408477</v>
      </c>
      <c r="F14" s="52">
        <v>1661330.7533818174</v>
      </c>
      <c r="G14" s="67">
        <f t="shared" si="2"/>
        <v>40.095840954353562</v>
      </c>
      <c r="H14" s="52">
        <v>1593654.0071801534</v>
      </c>
      <c r="I14" s="67">
        <f t="shared" si="3"/>
        <v>39.006824789119399</v>
      </c>
      <c r="J14" s="52">
        <v>1125768.7803579576</v>
      </c>
      <c r="K14" s="67">
        <f t="shared" si="4"/>
        <v>44.255717363024502</v>
      </c>
      <c r="L14" s="52">
        <v>467885.22682212095</v>
      </c>
      <c r="M14" s="67">
        <f t="shared" si="5"/>
        <v>30.346769985713394</v>
      </c>
      <c r="N14" s="79">
        <f t="shared" si="6"/>
        <v>50.21765849939932</v>
      </c>
      <c r="O14" s="79">
        <f t="shared" si="7"/>
        <v>74.447605754142259</v>
      </c>
      <c r="P14" s="79">
        <f t="shared" si="8"/>
        <v>28.163279700305932</v>
      </c>
    </row>
    <row r="15" spans="1:16" x14ac:dyDescent="0.2">
      <c r="A15" s="123"/>
      <c r="B15" s="52"/>
      <c r="C15" s="67"/>
      <c r="D15" s="78"/>
      <c r="E15" s="67"/>
      <c r="F15" s="78"/>
      <c r="G15" s="67"/>
      <c r="H15" s="78"/>
      <c r="I15" s="67"/>
      <c r="J15" s="78"/>
      <c r="K15" s="67"/>
      <c r="L15" s="78"/>
      <c r="M15" s="67"/>
      <c r="N15" s="90"/>
      <c r="O15" s="90"/>
      <c r="P15" s="90"/>
    </row>
    <row r="16" spans="1:16" x14ac:dyDescent="0.2">
      <c r="A16" s="122" t="s">
        <v>147</v>
      </c>
      <c r="B16" s="63"/>
      <c r="C16" s="19"/>
      <c r="D16" s="63"/>
      <c r="E16" s="19"/>
      <c r="F16" s="63"/>
      <c r="G16" s="19"/>
      <c r="H16" s="63"/>
      <c r="I16" s="19"/>
      <c r="J16" s="63"/>
      <c r="K16" s="19"/>
      <c r="L16" s="63"/>
      <c r="M16" s="19"/>
      <c r="N16" s="19"/>
      <c r="O16" s="19"/>
      <c r="P16" s="19"/>
    </row>
    <row r="17" spans="1:16" x14ac:dyDescent="0.2">
      <c r="A17" s="126" t="s">
        <v>35</v>
      </c>
      <c r="B17" s="52">
        <v>836000.30850318249</v>
      </c>
      <c r="C17" s="67">
        <f>IF(ISNUMBER(B17/B$7*100),B17/B$7*100,0)</f>
        <v>10.966110286397617</v>
      </c>
      <c r="D17" s="52">
        <v>380399.5947721586</v>
      </c>
      <c r="E17" s="67">
        <f t="shared" ref="C17:M21" si="9">IF(ISNUMBER(D17/D$7*100),D17/D$7*100,0)</f>
        <v>10.930737994348192</v>
      </c>
      <c r="F17" s="52">
        <v>455600.71373102436</v>
      </c>
      <c r="G17" s="67">
        <f t="shared" si="9"/>
        <v>10.995819898754815</v>
      </c>
      <c r="H17" s="52">
        <v>293539.23455174029</v>
      </c>
      <c r="I17" s="67">
        <f t="shared" si="9"/>
        <v>7.184767483596957</v>
      </c>
      <c r="J17" s="52">
        <v>217298.36502644431</v>
      </c>
      <c r="K17" s="67">
        <f t="shared" si="9"/>
        <v>8.5423358631422115</v>
      </c>
      <c r="L17" s="52">
        <v>76240.869525295842</v>
      </c>
      <c r="M17" s="67">
        <f t="shared" si="9"/>
        <v>4.9449394816531367</v>
      </c>
      <c r="N17" s="79">
        <f>IF(ISNUMBER(H17/B17*100),H17/B17*100,0)</f>
        <v>35.112335673333405</v>
      </c>
      <c r="O17" s="79">
        <f t="shared" ref="O17:O21" si="10">IF(ISNUMBER(J17/D17*100),J17/D17*100,0)</f>
        <v>57.12371096414963</v>
      </c>
      <c r="P17" s="79">
        <f t="shared" ref="P17:P21" si="11">IF(ISNUMBER(L17/F17*100),L17/F17*100,0)</f>
        <v>16.73414181047719</v>
      </c>
    </row>
    <row r="18" spans="1:16" x14ac:dyDescent="0.2">
      <c r="A18" s="189" t="s">
        <v>144</v>
      </c>
      <c r="B18" s="52">
        <v>3445663.0996257085</v>
      </c>
      <c r="C18" s="67">
        <f t="shared" si="9"/>
        <v>45.197975617879024</v>
      </c>
      <c r="D18" s="52">
        <v>1607010.8149814142</v>
      </c>
      <c r="E18" s="67">
        <f t="shared" si="9"/>
        <v>46.177268362146627</v>
      </c>
      <c r="F18" s="52">
        <v>1838652.2846444238</v>
      </c>
      <c r="G18" s="67">
        <f t="shared" si="9"/>
        <v>44.375455896059194</v>
      </c>
      <c r="H18" s="52">
        <v>1831781.8143865461</v>
      </c>
      <c r="I18" s="67">
        <f t="shared" si="9"/>
        <v>44.83532307749784</v>
      </c>
      <c r="J18" s="52">
        <v>1263415.1345988479</v>
      </c>
      <c r="K18" s="67">
        <f t="shared" si="9"/>
        <v>49.666809103726941</v>
      </c>
      <c r="L18" s="52">
        <v>568366.67978768679</v>
      </c>
      <c r="M18" s="67">
        <f t="shared" si="9"/>
        <v>36.863939937171544</v>
      </c>
      <c r="N18" s="79">
        <f t="shared" ref="N18:N21" si="12">IF(ISNUMBER(H18/B18*100),H18/B18*100,0)</f>
        <v>53.16195348830032</v>
      </c>
      <c r="O18" s="79">
        <f t="shared" si="10"/>
        <v>78.618956563366993</v>
      </c>
      <c r="P18" s="79">
        <f t="shared" si="11"/>
        <v>30.912135183711641</v>
      </c>
    </row>
    <row r="19" spans="1:16" x14ac:dyDescent="0.2">
      <c r="A19" s="189" t="s">
        <v>143</v>
      </c>
      <c r="B19" s="52">
        <v>835904.06395802775</v>
      </c>
      <c r="C19" s="67">
        <f t="shared" si="9"/>
        <v>10.964847812824468</v>
      </c>
      <c r="D19" s="52">
        <v>404218.77457932505</v>
      </c>
      <c r="E19" s="67">
        <f t="shared" si="9"/>
        <v>11.615179348362645</v>
      </c>
      <c r="F19" s="52">
        <v>431685.28937870712</v>
      </c>
      <c r="G19" s="67">
        <f t="shared" si="9"/>
        <v>10.418626555867242</v>
      </c>
      <c r="H19" s="52">
        <v>463750.5612098584</v>
      </c>
      <c r="I19" s="67">
        <f t="shared" si="9"/>
        <v>11.350918584251914</v>
      </c>
      <c r="J19" s="52">
        <v>293956.30666636961</v>
      </c>
      <c r="K19" s="67">
        <f t="shared" si="9"/>
        <v>11.555878482230513</v>
      </c>
      <c r="L19" s="52">
        <v>169794.25454348826</v>
      </c>
      <c r="M19" s="67">
        <f t="shared" si="9"/>
        <v>11.012758882181696</v>
      </c>
      <c r="N19" s="79">
        <f t="shared" si="12"/>
        <v>55.478921709506622</v>
      </c>
      <c r="O19" s="79">
        <f t="shared" si="10"/>
        <v>72.722081494679017</v>
      </c>
      <c r="P19" s="79">
        <f t="shared" si="11"/>
        <v>39.332879465932379</v>
      </c>
    </row>
    <row r="20" spans="1:16" x14ac:dyDescent="0.2">
      <c r="A20" s="189" t="s">
        <v>145</v>
      </c>
      <c r="B20" s="52">
        <v>1573826.3449762631</v>
      </c>
      <c r="C20" s="67">
        <f t="shared" si="9"/>
        <v>20.644434093031279</v>
      </c>
      <c r="D20" s="52">
        <v>677884.50016050425</v>
      </c>
      <c r="E20" s="67">
        <f t="shared" si="9"/>
        <v>19.47893205859555</v>
      </c>
      <c r="F20" s="52">
        <v>895941.84481574106</v>
      </c>
      <c r="G20" s="67">
        <f t="shared" si="9"/>
        <v>21.623353231110567</v>
      </c>
      <c r="H20" s="52">
        <v>893446.23579157854</v>
      </c>
      <c r="I20" s="67">
        <f t="shared" si="9"/>
        <v>21.868298025168968</v>
      </c>
      <c r="J20" s="52">
        <v>478224.51522314199</v>
      </c>
      <c r="K20" s="67">
        <f t="shared" si="9"/>
        <v>18.799747648940194</v>
      </c>
      <c r="L20" s="52">
        <v>415221.72056844045</v>
      </c>
      <c r="M20" s="67">
        <f t="shared" si="9"/>
        <v>26.931044890530583</v>
      </c>
      <c r="N20" s="79">
        <f t="shared" si="12"/>
        <v>56.769048163636739</v>
      </c>
      <c r="O20" s="79">
        <f t="shared" si="10"/>
        <v>70.546607144714429</v>
      </c>
      <c r="P20" s="79">
        <f t="shared" si="11"/>
        <v>46.344717904523677</v>
      </c>
    </row>
    <row r="21" spans="1:16" x14ac:dyDescent="0.2">
      <c r="A21" s="126" t="s">
        <v>38</v>
      </c>
      <c r="B21" s="52">
        <v>849546.11750231544</v>
      </c>
      <c r="C21" s="67">
        <f t="shared" si="9"/>
        <v>11.143795430639887</v>
      </c>
      <c r="D21" s="52">
        <v>365103.2601699488</v>
      </c>
      <c r="E21" s="67">
        <f t="shared" si="9"/>
        <v>10.491199603381233</v>
      </c>
      <c r="F21" s="52">
        <v>484442.85733236803</v>
      </c>
      <c r="G21" s="67">
        <f t="shared" si="9"/>
        <v>11.691918493371226</v>
      </c>
      <c r="H21" s="52">
        <v>557248.64618449449</v>
      </c>
      <c r="I21" s="67">
        <f t="shared" si="9"/>
        <v>13.639409939522324</v>
      </c>
      <c r="J21" s="52">
        <v>259182.35617188225</v>
      </c>
      <c r="K21" s="67">
        <f t="shared" si="9"/>
        <v>10.188860537221855</v>
      </c>
      <c r="L21" s="52">
        <v>298066.29001260886</v>
      </c>
      <c r="M21" s="67">
        <f t="shared" si="9"/>
        <v>19.332410225780464</v>
      </c>
      <c r="N21" s="79">
        <f t="shared" si="12"/>
        <v>65.593689936788593</v>
      </c>
      <c r="O21" s="79">
        <f t="shared" si="10"/>
        <v>70.988781653507473</v>
      </c>
      <c r="P21" s="79">
        <f t="shared" si="11"/>
        <v>61.527646759813948</v>
      </c>
    </row>
    <row r="22" spans="1:16" x14ac:dyDescent="0.2">
      <c r="A22" s="124" t="s">
        <v>45</v>
      </c>
      <c r="B22" s="52">
        <v>82549.950814737706</v>
      </c>
      <c r="C22" s="67">
        <f t="shared" ref="C22" si="13">IF(ISNUMBER(B22/B$7*100),B22/B$7*100,0)</f>
        <v>1.0828367592255099</v>
      </c>
      <c r="D22" s="52">
        <v>45473.740602734171</v>
      </c>
      <c r="E22" s="67">
        <f t="shared" ref="E22" si="14">IF(ISNUMBER(D22/D$7*100),D22/D$7*100,0)</f>
        <v>1.306682633164099</v>
      </c>
      <c r="F22" s="52">
        <v>37076.210212003796</v>
      </c>
      <c r="G22" s="67">
        <f t="shared" ref="G22" si="15">IF(ISNUMBER(F22/F$7*100),F22/F$7*100,0)</f>
        <v>0.89482592483438095</v>
      </c>
      <c r="H22" s="52">
        <v>45810.880030033062</v>
      </c>
      <c r="I22" s="67">
        <f t="shared" ref="I22" si="16">IF(ISNUMBER(H22/H$7*100),H22/H$7*100,0)</f>
        <v>1.1212828899597311</v>
      </c>
      <c r="J22" s="52">
        <v>31704.888711643576</v>
      </c>
      <c r="K22" s="67">
        <f t="shared" ref="K22" si="17">IF(ISNUMBER(J22/J$7*100),J22/J$7*100,0)</f>
        <v>1.2463683647387143</v>
      </c>
      <c r="L22" s="52">
        <v>14105.991318389461</v>
      </c>
      <c r="M22" s="67">
        <f t="shared" ref="M22" si="18">IF(ISNUMBER(L22/L$7*100),L22/L$7*100,0)</f>
        <v>0.91490658268288882</v>
      </c>
      <c r="N22" s="79">
        <f t="shared" ref="N22" si="19">IF(ISNUMBER(H22/B22*100),H22/B22*100,0)</f>
        <v>55.494739340116496</v>
      </c>
      <c r="O22" s="79">
        <f t="shared" ref="O22" si="20">IF(ISNUMBER(J22/D22*100),J22/D22*100,0)</f>
        <v>69.721312325331937</v>
      </c>
      <c r="P22" s="79">
        <f t="shared" ref="P22" si="21">IF(ISNUMBER(L22/F22*100),L22/F22*100,0)</f>
        <v>38.045936296430064</v>
      </c>
    </row>
    <row r="23" spans="1:16" x14ac:dyDescent="0.2">
      <c r="A23" s="126"/>
      <c r="B23" s="52"/>
      <c r="C23" s="67"/>
      <c r="D23" s="78"/>
      <c r="E23" s="67"/>
      <c r="F23" s="78"/>
      <c r="G23" s="67"/>
      <c r="H23" s="78"/>
      <c r="I23" s="67"/>
      <c r="J23" s="78"/>
      <c r="K23" s="67"/>
      <c r="L23" s="78"/>
      <c r="M23" s="67"/>
      <c r="N23" s="90"/>
      <c r="O23" s="90"/>
      <c r="P23" s="90"/>
    </row>
    <row r="24" spans="1:16" x14ac:dyDescent="0.2">
      <c r="A24" s="122" t="s">
        <v>28</v>
      </c>
      <c r="B24" s="63"/>
      <c r="C24" s="19"/>
      <c r="D24" s="63"/>
      <c r="E24" s="19"/>
      <c r="F24" s="63"/>
      <c r="G24" s="19"/>
      <c r="H24" s="63"/>
      <c r="I24" s="19"/>
      <c r="J24" s="63"/>
      <c r="K24" s="19"/>
      <c r="L24" s="63"/>
      <c r="M24" s="19"/>
      <c r="N24" s="19"/>
      <c r="O24" s="19"/>
      <c r="P24" s="19"/>
    </row>
    <row r="25" spans="1:16" x14ac:dyDescent="0.2">
      <c r="A25" s="126" t="s">
        <v>39</v>
      </c>
      <c r="B25" s="52">
        <v>778996.45565344195</v>
      </c>
      <c r="C25" s="67">
        <f t="shared" ref="C25:C31" si="22">IF(ISNUMBER(B25/B$7*100),B25/B$7*100,0)</f>
        <v>10.218370685417009</v>
      </c>
      <c r="D25" s="52">
        <v>388196.79651416623</v>
      </c>
      <c r="E25" s="67">
        <f t="shared" ref="E25:E31" si="23">IF(ISNUMBER(D25/D$7*100),D25/D$7*100,0)</f>
        <v>11.154789677110916</v>
      </c>
      <c r="F25" s="52">
        <v>390799.65913927328</v>
      </c>
      <c r="G25" s="67">
        <f t="shared" ref="G25:G31" si="24">IF(ISNUMBER(F25/F$7*100),F25/F$7*100,0)</f>
        <v>9.4318611426213916</v>
      </c>
      <c r="H25" s="52">
        <v>228917.23419434493</v>
      </c>
      <c r="I25" s="67">
        <f t="shared" ref="I25:I31" si="25">IF(ISNUMBER(H25/H$7*100),H25/H$7*100,0)</f>
        <v>5.6030571285848847</v>
      </c>
      <c r="J25" s="52">
        <v>164727.58562502594</v>
      </c>
      <c r="K25" s="67">
        <f t="shared" ref="K25:K31" si="26">IF(ISNUMBER(J25/J$7*100),J25/J$7*100,0)</f>
        <v>6.4756969623873752</v>
      </c>
      <c r="L25" s="52">
        <v>64189.64856931792</v>
      </c>
      <c r="M25" s="67">
        <f t="shared" ref="M25:M31" si="27">IF(ISNUMBER(L25/L$7*100),L25/L$7*100,0)</f>
        <v>4.1633041372717514</v>
      </c>
      <c r="N25" s="79">
        <f t="shared" ref="N25:N31" si="28">IF(ISNUMBER(H25/B25*100),H25/B25*100,0)</f>
        <v>29.386171468819246</v>
      </c>
      <c r="O25" s="79">
        <f t="shared" ref="O25:O31" si="29">IF(ISNUMBER(J25/D25*100),J25/D25*100,0)</f>
        <v>42.434040441396235</v>
      </c>
      <c r="P25" s="79">
        <f t="shared" ref="P25:P31" si="30">IF(ISNUMBER(L25/F25*100),L25/F25*100,0)</f>
        <v>16.425205874205226</v>
      </c>
    </row>
    <row r="26" spans="1:16" x14ac:dyDescent="0.2">
      <c r="A26" s="126" t="s">
        <v>40</v>
      </c>
      <c r="B26" s="52">
        <v>927189.34347630525</v>
      </c>
      <c r="C26" s="67">
        <f t="shared" si="22"/>
        <v>12.162268953152019</v>
      </c>
      <c r="D26" s="52">
        <v>454378.46697339945</v>
      </c>
      <c r="E26" s="67">
        <f t="shared" si="23"/>
        <v>13.056512259784705</v>
      </c>
      <c r="F26" s="52">
        <v>472810.87650289974</v>
      </c>
      <c r="G26" s="67">
        <f t="shared" si="24"/>
        <v>11.411183274106154</v>
      </c>
      <c r="H26" s="52">
        <v>544677.92843328661</v>
      </c>
      <c r="I26" s="67">
        <f t="shared" si="25"/>
        <v>13.331724718900023</v>
      </c>
      <c r="J26" s="52">
        <v>339278.91446683393</v>
      </c>
      <c r="K26" s="67">
        <f t="shared" si="26"/>
        <v>13.337580511962397</v>
      </c>
      <c r="L26" s="52">
        <v>205399.01396645349</v>
      </c>
      <c r="M26" s="67">
        <f t="shared" si="27"/>
        <v>13.322063349741139</v>
      </c>
      <c r="N26" s="79">
        <f t="shared" si="28"/>
        <v>58.745059168942667</v>
      </c>
      <c r="O26" s="79">
        <f t="shared" si="29"/>
        <v>74.668792455496416</v>
      </c>
      <c r="P26" s="79">
        <f t="shared" si="30"/>
        <v>43.442108499209574</v>
      </c>
    </row>
    <row r="27" spans="1:16" x14ac:dyDescent="0.2">
      <c r="A27" s="126" t="s">
        <v>41</v>
      </c>
      <c r="B27" s="52">
        <v>788915.48566681752</v>
      </c>
      <c r="C27" s="67">
        <f t="shared" si="22"/>
        <v>10.348482093217227</v>
      </c>
      <c r="D27" s="52">
        <v>368678.09577495954</v>
      </c>
      <c r="E27" s="67">
        <f t="shared" si="23"/>
        <v>10.593922087601133</v>
      </c>
      <c r="F27" s="52">
        <v>420237.38989185804</v>
      </c>
      <c r="G27" s="67">
        <f t="shared" si="24"/>
        <v>10.142334098057889</v>
      </c>
      <c r="H27" s="52">
        <v>531237.06058303127</v>
      </c>
      <c r="I27" s="67">
        <f t="shared" si="25"/>
        <v>13.002741404525342</v>
      </c>
      <c r="J27" s="52">
        <v>322624.05362958787</v>
      </c>
      <c r="K27" s="67">
        <f t="shared" si="26"/>
        <v>12.682852092775551</v>
      </c>
      <c r="L27" s="52">
        <v>208613.00695344587</v>
      </c>
      <c r="M27" s="67">
        <f t="shared" si="27"/>
        <v>13.530521108868109</v>
      </c>
      <c r="N27" s="79">
        <f t="shared" si="28"/>
        <v>67.337638851646076</v>
      </c>
      <c r="O27" s="79">
        <f t="shared" si="29"/>
        <v>87.508332425183468</v>
      </c>
      <c r="P27" s="79">
        <f t="shared" si="30"/>
        <v>49.641705372082527</v>
      </c>
    </row>
    <row r="28" spans="1:16" x14ac:dyDescent="0.2">
      <c r="A28" s="126" t="s">
        <v>46</v>
      </c>
      <c r="B28" s="52">
        <v>847600.19960065396</v>
      </c>
      <c r="C28" s="67">
        <f t="shared" si="22"/>
        <v>11.118270140635985</v>
      </c>
      <c r="D28" s="52">
        <v>396671.70676253462</v>
      </c>
      <c r="E28" s="67">
        <f t="shared" si="23"/>
        <v>11.398315234770925</v>
      </c>
      <c r="F28" s="52">
        <v>450928.49283811945</v>
      </c>
      <c r="G28" s="67">
        <f t="shared" si="24"/>
        <v>10.883056907132481</v>
      </c>
      <c r="H28" s="52">
        <v>598185.53974203893</v>
      </c>
      <c r="I28" s="67">
        <f t="shared" si="25"/>
        <v>14.641395456589112</v>
      </c>
      <c r="J28" s="52">
        <v>357757.31223495619</v>
      </c>
      <c r="K28" s="67">
        <f t="shared" si="26"/>
        <v>14.063994997082096</v>
      </c>
      <c r="L28" s="52">
        <v>240428.22750708309</v>
      </c>
      <c r="M28" s="67">
        <f t="shared" si="27"/>
        <v>15.594038238364968</v>
      </c>
      <c r="N28" s="79">
        <f t="shared" si="28"/>
        <v>70.57402063188205</v>
      </c>
      <c r="O28" s="79">
        <f t="shared" si="29"/>
        <v>90.189773088385579</v>
      </c>
      <c r="P28" s="79">
        <f t="shared" si="30"/>
        <v>53.318482048858982</v>
      </c>
    </row>
    <row r="29" spans="1:16" x14ac:dyDescent="0.2">
      <c r="A29" s="126" t="s">
        <v>47</v>
      </c>
      <c r="B29" s="52">
        <v>1149050.3326882313</v>
      </c>
      <c r="C29" s="67">
        <f t="shared" si="22"/>
        <v>15.072497635128624</v>
      </c>
      <c r="D29" s="52">
        <v>502123.74163161457</v>
      </c>
      <c r="E29" s="67">
        <f t="shared" si="23"/>
        <v>14.428467159131349</v>
      </c>
      <c r="F29" s="52">
        <v>646926.5910566072</v>
      </c>
      <c r="G29" s="67">
        <f t="shared" si="24"/>
        <v>15.613426556599938</v>
      </c>
      <c r="H29" s="52">
        <v>765455.72990379855</v>
      </c>
      <c r="I29" s="67">
        <f t="shared" si="25"/>
        <v>18.735558286592191</v>
      </c>
      <c r="J29" s="52">
        <v>450400.98202484724</v>
      </c>
      <c r="K29" s="67">
        <f t="shared" si="26"/>
        <v>17.705961391274624</v>
      </c>
      <c r="L29" s="52">
        <v>315054.74787895172</v>
      </c>
      <c r="M29" s="67">
        <f t="shared" si="27"/>
        <v>20.434271951108858</v>
      </c>
      <c r="N29" s="79">
        <f t="shared" si="28"/>
        <v>66.616379468164482</v>
      </c>
      <c r="O29" s="79">
        <f t="shared" si="29"/>
        <v>89.699200551900219</v>
      </c>
      <c r="P29" s="79">
        <f t="shared" si="30"/>
        <v>48.700231561726589</v>
      </c>
    </row>
    <row r="30" spans="1:16" x14ac:dyDescent="0.2">
      <c r="A30" s="126" t="s">
        <v>48</v>
      </c>
      <c r="B30" s="52">
        <v>1565332.6640783164</v>
      </c>
      <c r="C30" s="67">
        <f t="shared" si="22"/>
        <v>20.533019491245877</v>
      </c>
      <c r="D30" s="52">
        <v>687302.50642138079</v>
      </c>
      <c r="E30" s="67">
        <f t="shared" si="23"/>
        <v>19.749557370193035</v>
      </c>
      <c r="F30" s="52">
        <v>878030.15765688696</v>
      </c>
      <c r="G30" s="67">
        <f t="shared" si="24"/>
        <v>21.191058723780458</v>
      </c>
      <c r="H30" s="52">
        <v>956124.88676716853</v>
      </c>
      <c r="I30" s="67">
        <f t="shared" si="25"/>
        <v>23.402442290867683</v>
      </c>
      <c r="J30" s="52">
        <v>588564.08587154176</v>
      </c>
      <c r="K30" s="67">
        <f t="shared" si="26"/>
        <v>23.137367360707621</v>
      </c>
      <c r="L30" s="52">
        <v>367560.80089562514</v>
      </c>
      <c r="M30" s="67">
        <f t="shared" si="27"/>
        <v>23.839784718795435</v>
      </c>
      <c r="N30" s="79">
        <f t="shared" si="28"/>
        <v>61.081258234021739</v>
      </c>
      <c r="O30" s="79">
        <f t="shared" si="29"/>
        <v>85.633921071531333</v>
      </c>
      <c r="P30" s="79">
        <f t="shared" si="30"/>
        <v>41.861979077859765</v>
      </c>
    </row>
    <row r="31" spans="1:16" x14ac:dyDescent="0.2">
      <c r="A31" s="126" t="s">
        <v>75</v>
      </c>
      <c r="B31" s="52">
        <v>1566405.4042165922</v>
      </c>
      <c r="C31" s="67">
        <f t="shared" si="22"/>
        <v>20.547091001202663</v>
      </c>
      <c r="D31" s="52">
        <v>682739.37118797016</v>
      </c>
      <c r="E31" s="67">
        <f t="shared" si="23"/>
        <v>19.618436211404564</v>
      </c>
      <c r="F31" s="52">
        <v>883666.03302856965</v>
      </c>
      <c r="G31" s="67">
        <f t="shared" si="24"/>
        <v>21.327079297697811</v>
      </c>
      <c r="H31" s="52">
        <v>460978.99253052805</v>
      </c>
      <c r="I31" s="67">
        <f t="shared" si="25"/>
        <v>11.283080713937178</v>
      </c>
      <c r="J31" s="52">
        <v>320428.63254550076</v>
      </c>
      <c r="K31" s="67">
        <f t="shared" si="26"/>
        <v>12.596546683809343</v>
      </c>
      <c r="L31" s="52">
        <v>140550.35998502772</v>
      </c>
      <c r="M31" s="67">
        <f t="shared" si="27"/>
        <v>9.1160164958497401</v>
      </c>
      <c r="N31" s="79">
        <f t="shared" si="28"/>
        <v>29.429098705202563</v>
      </c>
      <c r="O31" s="79">
        <f t="shared" si="29"/>
        <v>46.932789592601523</v>
      </c>
      <c r="P31" s="79">
        <f t="shared" si="30"/>
        <v>15.905370890326347</v>
      </c>
    </row>
    <row r="32" spans="1:16" x14ac:dyDescent="0.2">
      <c r="A32" s="118"/>
      <c r="B32" s="119"/>
      <c r="C32" s="120"/>
      <c r="D32" s="119"/>
      <c r="E32" s="120"/>
      <c r="F32" s="119"/>
      <c r="G32" s="120"/>
      <c r="H32" s="119"/>
      <c r="I32" s="120"/>
      <c r="J32" s="119"/>
      <c r="K32" s="120"/>
      <c r="L32" s="119"/>
      <c r="M32" s="120"/>
      <c r="N32" s="119"/>
      <c r="O32" s="121"/>
      <c r="P32" s="121"/>
    </row>
    <row r="33" spans="1:16" x14ac:dyDescent="0.2">
      <c r="A33" s="2" t="s">
        <v>153</v>
      </c>
      <c r="O33" s="53"/>
      <c r="P33" s="53"/>
    </row>
    <row r="34" spans="1:16" x14ac:dyDescent="0.2">
      <c r="A34" s="2" t="s">
        <v>71</v>
      </c>
    </row>
    <row r="35" spans="1:16" x14ac:dyDescent="0.2">
      <c r="A35" s="2" t="s">
        <v>72</v>
      </c>
    </row>
    <row r="36" spans="1:16" x14ac:dyDescent="0.2">
      <c r="A36" s="2" t="s">
        <v>146</v>
      </c>
    </row>
    <row r="37" spans="1:16" x14ac:dyDescent="0.2">
      <c r="A37" s="2" t="s">
        <v>152</v>
      </c>
      <c r="B37" s="7"/>
    </row>
    <row r="38" spans="1:16" x14ac:dyDescent="0.2">
      <c r="A38" s="2"/>
      <c r="G38" s="68"/>
    </row>
    <row r="39" spans="1:16" x14ac:dyDescent="0.2">
      <c r="A39" s="2"/>
    </row>
    <row r="40" spans="1:16" x14ac:dyDescent="0.2">
      <c r="B40" s="7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10 C11:C14 E11:E14 G11:G14 I11:I14 K11:K14 M11:P14 C15:P16 C23:P24 C17:C21 E17:E21 G17:G21 I17:I21 K17:K21 M17:P2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T58"/>
  <sheetViews>
    <sheetView zoomScaleNormal="100" workbookViewId="0">
      <selection activeCell="U15" sqref="U15"/>
    </sheetView>
  </sheetViews>
  <sheetFormatPr baseColWidth="10" defaultRowHeight="11.25" x14ac:dyDescent="0.2"/>
  <cols>
    <col min="1" max="1" width="28.6640625" customWidth="1"/>
    <col min="2" max="2" width="12.1640625" bestFit="1" customWidth="1"/>
    <col min="3" max="3" width="8" style="15" bestFit="1" customWidth="1"/>
    <col min="4" max="4" width="6.5" bestFit="1" customWidth="1"/>
    <col min="5" max="5" width="11.6640625" customWidth="1"/>
    <col min="6" max="6" width="8" style="15" bestFit="1" customWidth="1"/>
    <col min="7" max="7" width="6.5" bestFit="1" customWidth="1"/>
    <col min="8" max="8" width="11" bestFit="1" customWidth="1"/>
    <col min="9" max="9" width="8" style="15" bestFit="1" customWidth="1"/>
    <col min="10" max="10" width="6.5" bestFit="1" customWidth="1"/>
    <col min="11" max="11" width="11" bestFit="1" customWidth="1"/>
    <col min="12" max="12" width="8.6640625" style="15" bestFit="1" customWidth="1"/>
    <col min="13" max="13" width="6.5" bestFit="1" customWidth="1"/>
    <col min="14" max="14" width="9.6640625" bestFit="1" customWidth="1"/>
    <col min="15" max="15" width="7.33203125" style="15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20" x14ac:dyDescent="0.2">
      <c r="A1" s="197" t="s">
        <v>131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</row>
    <row r="2" spans="1:20" x14ac:dyDescent="0.2">
      <c r="A2" s="197" t="s">
        <v>59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</row>
    <row r="3" spans="1:20" ht="13.5" customHeight="1" x14ac:dyDescent="0.2">
      <c r="A3" s="199" t="s">
        <v>31</v>
      </c>
      <c r="B3" s="202" t="s">
        <v>22</v>
      </c>
      <c r="C3" s="203"/>
      <c r="D3" s="203"/>
      <c r="E3" s="205" t="s">
        <v>138</v>
      </c>
      <c r="F3" s="203"/>
      <c r="G3" s="203"/>
      <c r="H3" s="206" t="s">
        <v>127</v>
      </c>
      <c r="I3" s="206"/>
      <c r="J3" s="206"/>
      <c r="K3" s="206"/>
      <c r="L3" s="206"/>
      <c r="M3" s="206"/>
      <c r="N3" s="206"/>
      <c r="O3" s="206"/>
      <c r="P3" s="206"/>
      <c r="Q3" s="199" t="s">
        <v>132</v>
      </c>
      <c r="R3" s="207" t="s">
        <v>23</v>
      </c>
    </row>
    <row r="4" spans="1:20" ht="15.75" customHeight="1" x14ac:dyDescent="0.35">
      <c r="A4" s="200"/>
      <c r="B4" s="204"/>
      <c r="C4" s="204"/>
      <c r="D4" s="204"/>
      <c r="E4" s="204"/>
      <c r="F4" s="204"/>
      <c r="G4" s="204"/>
      <c r="H4" s="202" t="s">
        <v>0</v>
      </c>
      <c r="I4" s="202"/>
      <c r="J4" s="202"/>
      <c r="K4" s="202" t="s">
        <v>24</v>
      </c>
      <c r="L4" s="202"/>
      <c r="M4" s="202"/>
      <c r="N4" s="202" t="s">
        <v>25</v>
      </c>
      <c r="O4" s="202"/>
      <c r="P4" s="202"/>
      <c r="Q4" s="200"/>
      <c r="R4" s="208"/>
    </row>
    <row r="5" spans="1:20" x14ac:dyDescent="0.2">
      <c r="A5" s="201"/>
      <c r="B5" s="127" t="s">
        <v>5</v>
      </c>
      <c r="C5" s="128" t="s">
        <v>69</v>
      </c>
      <c r="D5" s="127" t="s">
        <v>26</v>
      </c>
      <c r="E5" s="127" t="s">
        <v>5</v>
      </c>
      <c r="F5" s="128" t="s">
        <v>69</v>
      </c>
      <c r="G5" s="127" t="s">
        <v>26</v>
      </c>
      <c r="H5" s="127" t="s">
        <v>5</v>
      </c>
      <c r="I5" s="128" t="s">
        <v>69</v>
      </c>
      <c r="J5" s="127" t="s">
        <v>26</v>
      </c>
      <c r="K5" s="127" t="s">
        <v>5</v>
      </c>
      <c r="L5" s="128" t="s">
        <v>69</v>
      </c>
      <c r="M5" s="127" t="s">
        <v>26</v>
      </c>
      <c r="N5" s="127" t="s">
        <v>5</v>
      </c>
      <c r="O5" s="128" t="s">
        <v>69</v>
      </c>
      <c r="P5" s="127" t="s">
        <v>26</v>
      </c>
      <c r="Q5" s="201"/>
      <c r="R5" s="209"/>
    </row>
    <row r="6" spans="1:20" x14ac:dyDescent="0.2">
      <c r="A6" s="9"/>
      <c r="B6" s="9"/>
      <c r="C6" s="16"/>
      <c r="D6" s="191"/>
      <c r="E6" s="191"/>
      <c r="F6" s="191"/>
      <c r="G6" s="191"/>
      <c r="H6" s="191"/>
      <c r="I6" s="191"/>
      <c r="J6" s="191"/>
      <c r="K6" s="191"/>
      <c r="L6" s="16"/>
      <c r="M6" s="16"/>
      <c r="N6" s="16"/>
      <c r="O6" s="16"/>
      <c r="P6" s="16"/>
      <c r="Q6" s="16"/>
      <c r="R6" s="16"/>
    </row>
    <row r="7" spans="1:20" ht="12" customHeight="1" x14ac:dyDescent="0.2">
      <c r="A7" s="136" t="s">
        <v>57</v>
      </c>
      <c r="B7" s="70">
        <v>10186738.000255851</v>
      </c>
      <c r="C7" s="69">
        <f>SUM(C10,C14)</f>
        <v>100.00000000001104</v>
      </c>
      <c r="D7" s="69">
        <v>7.4711565847652048</v>
      </c>
      <c r="E7" s="70">
        <v>7623489.8853805652</v>
      </c>
      <c r="F7" s="69">
        <f>SUM(F10,F14)</f>
        <v>99.999999999996064</v>
      </c>
      <c r="G7" s="69">
        <v>8.172300640930434</v>
      </c>
      <c r="H7" s="70">
        <v>4085577.372154153</v>
      </c>
      <c r="I7" s="69">
        <f>SUM(I10,I14)</f>
        <v>100.00000000000375</v>
      </c>
      <c r="J7" s="69">
        <v>8.5395773947296512</v>
      </c>
      <c r="K7" s="70">
        <v>3795262.9079634333</v>
      </c>
      <c r="L7" s="69">
        <f>SUM(L10,L14)</f>
        <v>100.00000000000288</v>
      </c>
      <c r="M7" s="69">
        <v>8.4762549938551643</v>
      </c>
      <c r="N7" s="70">
        <v>290314.46419075708</v>
      </c>
      <c r="O7" s="69">
        <f>SUM(O10,O14)</f>
        <v>99.999999999999829</v>
      </c>
      <c r="P7" s="69">
        <v>9.3286649784725846</v>
      </c>
      <c r="Q7" s="69">
        <f>IF(ISNUMBER(N7/H7*100),N7/H7*100,0)</f>
        <v>7.1058368927103803</v>
      </c>
      <c r="R7" s="69">
        <v>3.7802963164371</v>
      </c>
      <c r="S7" s="18"/>
      <c r="T7" s="7"/>
    </row>
    <row r="8" spans="1:20" ht="12" customHeight="1" x14ac:dyDescent="0.2">
      <c r="A8" s="135"/>
      <c r="B8" s="1"/>
      <c r="C8" s="69"/>
      <c r="D8" s="192"/>
      <c r="E8" s="6"/>
      <c r="F8" s="69"/>
      <c r="G8" s="192"/>
      <c r="H8" s="6"/>
      <c r="I8" s="69"/>
      <c r="J8" s="192"/>
      <c r="K8" s="6"/>
      <c r="L8" s="69"/>
      <c r="M8" s="176"/>
      <c r="N8" s="1"/>
      <c r="O8" s="69"/>
      <c r="P8" s="176"/>
      <c r="Q8" s="69"/>
      <c r="R8" s="69"/>
    </row>
    <row r="9" spans="1:20" x14ac:dyDescent="0.2">
      <c r="A9" s="136" t="s">
        <v>34</v>
      </c>
      <c r="B9" s="81"/>
      <c r="C9" s="69"/>
      <c r="D9" s="165"/>
      <c r="E9" s="81"/>
      <c r="F9" s="69"/>
      <c r="G9" s="165"/>
      <c r="H9" s="81"/>
      <c r="I9" s="69"/>
      <c r="J9" s="165"/>
      <c r="K9" s="81"/>
      <c r="L9" s="69"/>
      <c r="M9" s="165"/>
      <c r="N9" s="81"/>
      <c r="O9" s="69"/>
      <c r="P9" s="165"/>
      <c r="Q9" s="69"/>
      <c r="R9" s="69"/>
      <c r="S9" s="7"/>
    </row>
    <row r="10" spans="1:20" x14ac:dyDescent="0.2">
      <c r="A10" s="133" t="s">
        <v>55</v>
      </c>
      <c r="B10" s="73">
        <v>5718292.0000500623</v>
      </c>
      <c r="C10" s="71">
        <f>IF(ISNUMBER(B10/B$7*100),B10/B$7*100,0)</f>
        <v>56.134672354451851</v>
      </c>
      <c r="D10" s="72">
        <v>8.5295208995920166</v>
      </c>
      <c r="E10" s="73">
        <v>4449996.6266310224</v>
      </c>
      <c r="F10" s="71">
        <f>IF(ISNUMBER(E10/E$7*100),E10/E$7*100,0)</f>
        <v>58.372171978147492</v>
      </c>
      <c r="G10" s="72">
        <v>9.30058111493185</v>
      </c>
      <c r="H10" s="73">
        <v>2491923.3649741532</v>
      </c>
      <c r="I10" s="71">
        <f>IF(ISNUMBER(H10/H$7*100),H10/H$7*100,0)</f>
        <v>60.993175210882541</v>
      </c>
      <c r="J10" s="72">
        <v>9.6369211176403144</v>
      </c>
      <c r="K10" s="73">
        <v>2291045.0186223309</v>
      </c>
      <c r="L10" s="71">
        <f>IF(ISNUMBER(K10/K$7*100),K10/K$7*100,0)</f>
        <v>60.365910720312201</v>
      </c>
      <c r="M10" s="72">
        <v>9.6009920885538378</v>
      </c>
      <c r="N10" s="73">
        <v>200878.34635183273</v>
      </c>
      <c r="O10" s="71">
        <f>IF(ISNUMBER(N10/N$7*100),N10/N$7*100,0)</f>
        <v>69.193364826576982</v>
      </c>
      <c r="P10" s="72">
        <v>10.032636261707557</v>
      </c>
      <c r="Q10" s="72">
        <f t="shared" ref="Q10:Q14" si="0">IF(ISNUMBER(N10/H10*100),N10/H10*100,0)</f>
        <v>8.0611767269944234</v>
      </c>
      <c r="R10" s="72">
        <v>4.0320852510596961</v>
      </c>
      <c r="S10" s="7"/>
    </row>
    <row r="11" spans="1:20" x14ac:dyDescent="0.2">
      <c r="A11" s="134" t="s">
        <v>50</v>
      </c>
      <c r="B11" s="73">
        <v>1195380.3016840483</v>
      </c>
      <c r="C11" s="71">
        <f>IF(ISNUMBER(B11/B$7*100),B11/B$7*100,0)</f>
        <v>11.734672096740145</v>
      </c>
      <c r="D11" s="72">
        <v>9.7177514479033977</v>
      </c>
      <c r="E11" s="73">
        <v>981451.99111329007</v>
      </c>
      <c r="F11" s="71">
        <f>IF(ISNUMBER(E11/E$7*100),E11/E$7*100,0)</f>
        <v>12.874051200558467</v>
      </c>
      <c r="G11" s="72">
        <v>10.488016493111648</v>
      </c>
      <c r="H11" s="73">
        <v>553591.05109443283</v>
      </c>
      <c r="I11" s="71">
        <f>IF(ISNUMBER(H11/H$7*100),H11/H$7*100,0)</f>
        <v>13.549885381378729</v>
      </c>
      <c r="J11" s="72">
        <v>10.81311892119734</v>
      </c>
      <c r="K11" s="73">
        <v>502704.99810983014</v>
      </c>
      <c r="L11" s="71">
        <f>IF(ISNUMBER(K11/K$7*100),K11/K$7*100,0)</f>
        <v>13.245590893190201</v>
      </c>
      <c r="M11" s="72">
        <v>10.816221259547968</v>
      </c>
      <c r="N11" s="73">
        <v>50886.052984598195</v>
      </c>
      <c r="O11" s="71">
        <f>IF(ISNUMBER(N11/N$7*100),N11/N$7*100,0)</f>
        <v>17.527908272307943</v>
      </c>
      <c r="P11" s="72">
        <v>10.783174492233442</v>
      </c>
      <c r="Q11" s="72">
        <f t="shared" si="0"/>
        <v>9.191993418968389</v>
      </c>
      <c r="R11" s="72">
        <v>4.9356125381963007</v>
      </c>
      <c r="S11" s="7"/>
    </row>
    <row r="12" spans="1:20" x14ac:dyDescent="0.2">
      <c r="A12" s="134" t="s">
        <v>51</v>
      </c>
      <c r="B12" s="73">
        <v>699800.33631178923</v>
      </c>
      <c r="C12" s="71">
        <f>IF(ISNUMBER(B12/B$7*100),B12/B$7*100,0)</f>
        <v>6.8697195932025839</v>
      </c>
      <c r="D12" s="72">
        <v>9.2356473867575311</v>
      </c>
      <c r="E12" s="73">
        <v>562911.75490303989</v>
      </c>
      <c r="F12" s="71">
        <f>IF(ISNUMBER(E12/E$7*100),E12/E$7*100,0)</f>
        <v>7.3839116122200936</v>
      </c>
      <c r="G12" s="72">
        <v>10.014248853567826</v>
      </c>
      <c r="H12" s="73">
        <v>336256.92927375966</v>
      </c>
      <c r="I12" s="71">
        <f>IF(ISNUMBER(H12/H$7*100),H12/H$7*100,0)</f>
        <v>8.2303405037821022</v>
      </c>
      <c r="J12" s="72">
        <v>10.484184595258647</v>
      </c>
      <c r="K12" s="73">
        <v>310650.63424573612</v>
      </c>
      <c r="L12" s="71">
        <f>IF(ISNUMBER(K12/K$7*100),K12/K$7*100,0)</f>
        <v>8.1852204123701569</v>
      </c>
      <c r="M12" s="72">
        <v>10.514629032232902</v>
      </c>
      <c r="N12" s="73">
        <v>25606.295028024779</v>
      </c>
      <c r="O12" s="71">
        <f>IF(ISNUMBER(N12/N$7*100),N12/N$7*100,0)</f>
        <v>8.8201926484791464</v>
      </c>
      <c r="P12" s="72">
        <v>10.114485574747976</v>
      </c>
      <c r="Q12" s="72">
        <f t="shared" si="0"/>
        <v>7.6150980987451158</v>
      </c>
      <c r="R12" s="72">
        <v>4.3746805755311637</v>
      </c>
      <c r="S12" s="7"/>
    </row>
    <row r="13" spans="1:20" x14ac:dyDescent="0.2">
      <c r="A13" s="134" t="s">
        <v>74</v>
      </c>
      <c r="B13" s="73">
        <v>3823111.3620543228</v>
      </c>
      <c r="C13" s="71">
        <f>IF(ISNUMBER(B13/B$7*100),B13/B$7*100,0)</f>
        <v>37.530280664510087</v>
      </c>
      <c r="D13" s="72">
        <v>8.0045185794128972</v>
      </c>
      <c r="E13" s="73">
        <v>2905632.8806148311</v>
      </c>
      <c r="F13" s="71">
        <f>IF(ISNUMBER(E13/E$7*100),E13/E$7*100,0)</f>
        <v>38.114209165370745</v>
      </c>
      <c r="G13" s="72">
        <v>8.7472818546104758</v>
      </c>
      <c r="H13" s="73">
        <v>1602075.3846059975</v>
      </c>
      <c r="I13" s="71">
        <f>IF(ISNUMBER(H13/H$7*100),H13/H$7*100,0)</f>
        <v>39.212949325722612</v>
      </c>
      <c r="J13" s="72">
        <v>9.0412679404222427</v>
      </c>
      <c r="K13" s="73">
        <v>1477689.386266785</v>
      </c>
      <c r="L13" s="71">
        <f>IF(ISNUMBER(K13/K$7*100),K13/K$7*100,0)</f>
        <v>38.935099414752386</v>
      </c>
      <c r="M13" s="72">
        <v>8.982223076779599</v>
      </c>
      <c r="N13" s="73">
        <v>124385.99833920895</v>
      </c>
      <c r="O13" s="71">
        <f>IF(ISNUMBER(N13/N$7*100),N13/N$7*100,0)</f>
        <v>42.845263905789608</v>
      </c>
      <c r="P13" s="72">
        <v>9.710781485073797</v>
      </c>
      <c r="Q13" s="72">
        <f t="shared" si="0"/>
        <v>7.764054022326766</v>
      </c>
      <c r="R13" s="72">
        <v>3.5919269125737574</v>
      </c>
      <c r="S13" s="7"/>
    </row>
    <row r="14" spans="1:20" x14ac:dyDescent="0.2">
      <c r="A14" s="133" t="s">
        <v>52</v>
      </c>
      <c r="B14" s="73">
        <v>4468446.0002069129</v>
      </c>
      <c r="C14" s="71">
        <f>IF(ISNUMBER(B14/B$7*100),B14/B$7*100,0)</f>
        <v>43.865327645559191</v>
      </c>
      <c r="D14" s="72">
        <v>5.9964517455381552</v>
      </c>
      <c r="E14" s="73">
        <v>3173493.2587492424</v>
      </c>
      <c r="F14" s="71">
        <f>IF(ISNUMBER(E14/E$7*100),E14/E$7*100,0)</f>
        <v>41.627828021848572</v>
      </c>
      <c r="G14" s="72">
        <v>6.4579767702433921</v>
      </c>
      <c r="H14" s="73">
        <v>1593654.0071801534</v>
      </c>
      <c r="I14" s="71">
        <f>IF(ISNUMBER(H14/H$7*100),H14/H$7*100,0)</f>
        <v>39.006824789121218</v>
      </c>
      <c r="J14" s="72">
        <v>6.6938071146268818</v>
      </c>
      <c r="K14" s="73">
        <v>1504217.8893412119</v>
      </c>
      <c r="L14" s="71">
        <f>IF(ISNUMBER(K14/K$7*100),K14/K$7*100,0)</f>
        <v>39.634089279690684</v>
      </c>
      <c r="M14" s="72">
        <v>6.6326864690371075</v>
      </c>
      <c r="N14" s="73">
        <v>89436.117838923834</v>
      </c>
      <c r="O14" s="71">
        <f>IF(ISNUMBER(N14/N$7*100),N14/N$7*100,0)</f>
        <v>30.806635173422841</v>
      </c>
      <c r="P14" s="72">
        <v>7.6646079180625728</v>
      </c>
      <c r="Q14" s="72">
        <f t="shared" si="0"/>
        <v>5.6120159982011453</v>
      </c>
      <c r="R14" s="72">
        <v>3.2147647835526687</v>
      </c>
      <c r="S14" s="7"/>
    </row>
    <row r="15" spans="1:20" x14ac:dyDescent="0.2">
      <c r="B15" s="83"/>
      <c r="C15" s="71"/>
      <c r="D15" s="71"/>
      <c r="E15" s="83"/>
      <c r="F15" s="71"/>
      <c r="G15" s="71"/>
      <c r="H15" s="83"/>
      <c r="I15" s="71"/>
      <c r="J15" s="71"/>
      <c r="K15" s="83"/>
      <c r="L15" s="71"/>
      <c r="M15" s="71"/>
      <c r="N15" s="83"/>
      <c r="O15" s="71"/>
      <c r="P15" s="71"/>
      <c r="Q15" s="71"/>
      <c r="R15" s="71"/>
      <c r="S15" s="7"/>
    </row>
    <row r="16" spans="1:20" x14ac:dyDescent="0.2">
      <c r="A16" s="136" t="s">
        <v>88</v>
      </c>
      <c r="B16" s="81"/>
      <c r="C16" s="69"/>
      <c r="D16" s="69"/>
      <c r="E16" s="81"/>
      <c r="F16" s="69"/>
      <c r="G16" s="69"/>
      <c r="H16" s="81"/>
      <c r="I16" s="69"/>
      <c r="J16" s="69"/>
      <c r="K16" s="81"/>
      <c r="L16" s="69"/>
      <c r="M16" s="69"/>
      <c r="N16" s="81"/>
      <c r="O16" s="69"/>
      <c r="P16" s="69"/>
      <c r="Q16" s="69"/>
      <c r="R16" s="71"/>
      <c r="S16" s="7"/>
    </row>
    <row r="17" spans="1:18" x14ac:dyDescent="0.2">
      <c r="A17" s="126" t="s">
        <v>35</v>
      </c>
      <c r="B17" s="73">
        <v>1419738.333926565</v>
      </c>
      <c r="C17" s="71">
        <f t="shared" ref="C17:C19" si="1">IF(ISNUMBER(B17/B$7*100),B17/B$7*100,0)</f>
        <v>13.937124267757811</v>
      </c>
      <c r="D17" s="72">
        <v>0</v>
      </c>
      <c r="E17" s="73">
        <v>836000.30850318249</v>
      </c>
      <c r="F17" s="71">
        <f t="shared" ref="F17:F19" si="2">IF(ISNUMBER(E17/E$7*100),E17/E$7*100,0)</f>
        <v>10.966110286397386</v>
      </c>
      <c r="G17" s="72">
        <v>0</v>
      </c>
      <c r="H17" s="73">
        <v>293539.23455174029</v>
      </c>
      <c r="I17" s="71">
        <f t="shared" ref="I17:I19" si="3">IF(ISNUMBER(H17/H$7*100),H17/H$7*100,0)</f>
        <v>7.1847674835972919</v>
      </c>
      <c r="J17" s="72">
        <v>0</v>
      </c>
      <c r="K17" s="73">
        <v>282890.78763386665</v>
      </c>
      <c r="L17" s="71">
        <f t="shared" ref="L17:L19" si="4">IF(ISNUMBER(K17/K$7*100),K17/K$7*100,0)</f>
        <v>7.4537863250603635</v>
      </c>
      <c r="M17" s="72">
        <v>0</v>
      </c>
      <c r="N17" s="73">
        <v>10648.446917874184</v>
      </c>
      <c r="O17" s="71">
        <f t="shared" ref="O17:O19" si="5">IF(ISNUMBER(N17/N$7*100),N17/N$7*100,0)</f>
        <v>3.667900925142126</v>
      </c>
      <c r="P17" s="72">
        <v>0</v>
      </c>
      <c r="Q17" s="72">
        <f t="shared" ref="Q17:Q18" si="6">IF(ISNUMBER(N17/H17*100),N17/H17*100,0)</f>
        <v>3.6276060112152573</v>
      </c>
      <c r="R17" s="72">
        <v>2.9065755631457613</v>
      </c>
    </row>
    <row r="18" spans="1:18" x14ac:dyDescent="0.2">
      <c r="A18" s="189" t="s">
        <v>144</v>
      </c>
      <c r="B18" s="73">
        <v>4724015.5052056415</v>
      </c>
      <c r="C18" s="71">
        <f t="shared" si="1"/>
        <v>46.374173018752352</v>
      </c>
      <c r="D18" s="72">
        <v>4.4087034396620819</v>
      </c>
      <c r="E18" s="73">
        <v>3445663.0996257085</v>
      </c>
      <c r="F18" s="71">
        <f t="shared" si="2"/>
        <v>45.197975617878065</v>
      </c>
      <c r="G18" s="72">
        <v>4.6719797074091263</v>
      </c>
      <c r="H18" s="73">
        <v>1831781.8143865461</v>
      </c>
      <c r="I18" s="71">
        <f t="shared" si="3"/>
        <v>44.835323077499929</v>
      </c>
      <c r="J18" s="72">
        <v>4.7597250116763732</v>
      </c>
      <c r="K18" s="73">
        <v>1729095.9221957708</v>
      </c>
      <c r="L18" s="71">
        <f t="shared" si="4"/>
        <v>45.559318659260335</v>
      </c>
      <c r="M18" s="72">
        <v>4.7499612447795769</v>
      </c>
      <c r="N18" s="73">
        <v>102685.89219077511</v>
      </c>
      <c r="O18" s="71">
        <f t="shared" si="5"/>
        <v>35.370573931618935</v>
      </c>
      <c r="P18" s="72">
        <v>4.9241340572256842</v>
      </c>
      <c r="Q18" s="72">
        <f t="shared" si="6"/>
        <v>5.6057927524061624</v>
      </c>
      <c r="R18" s="72">
        <v>3.3455003228538955</v>
      </c>
    </row>
    <row r="19" spans="1:18" x14ac:dyDescent="0.2">
      <c r="A19" s="189" t="s">
        <v>143</v>
      </c>
      <c r="B19" s="73">
        <v>1172132.4470966822</v>
      </c>
      <c r="C19" s="71">
        <f t="shared" si="1"/>
        <v>11.506455227053475</v>
      </c>
      <c r="D19" s="72">
        <v>8.3223998074353549</v>
      </c>
      <c r="E19" s="73">
        <v>835904.06395802775</v>
      </c>
      <c r="F19" s="71">
        <f t="shared" si="2"/>
        <v>10.964847812824235</v>
      </c>
      <c r="G19" s="72">
        <v>8.518897899242738</v>
      </c>
      <c r="H19" s="73">
        <v>463750.5612098584</v>
      </c>
      <c r="I19" s="71">
        <f t="shared" si="3"/>
        <v>11.350918584252444</v>
      </c>
      <c r="J19" s="72">
        <v>8.5396571356869355</v>
      </c>
      <c r="K19" s="73">
        <v>423384.69114911149</v>
      </c>
      <c r="L19" s="71">
        <f t="shared" si="4"/>
        <v>11.155609016196005</v>
      </c>
      <c r="M19" s="72">
        <v>8.5375865078257593</v>
      </c>
      <c r="N19" s="73">
        <v>40365.870060746478</v>
      </c>
      <c r="O19" s="71">
        <f t="shared" si="5"/>
        <v>13.904188402484575</v>
      </c>
      <c r="P19" s="72">
        <v>8.5613752885762402</v>
      </c>
      <c r="Q19" s="72">
        <f t="shared" ref="Q19" si="7">IF(ISNUMBER(N19/H19*100),N19/H19*100,0)</f>
        <v>8.7042202073972135</v>
      </c>
      <c r="R19" s="72">
        <v>4.4502155845603895</v>
      </c>
    </row>
    <row r="20" spans="1:18" x14ac:dyDescent="0.2">
      <c r="A20" s="189" t="s">
        <v>145</v>
      </c>
      <c r="B20" s="73">
        <v>1573826.3449762631</v>
      </c>
      <c r="C20" s="71">
        <f>IF(ISNUMBER(B20/B$7*100),B20/B$7*100,0)</f>
        <v>15.44975776285534</v>
      </c>
      <c r="D20" s="72">
        <v>11.536917756854399</v>
      </c>
      <c r="E20" s="73">
        <v>1573826.3449762631</v>
      </c>
      <c r="F20" s="71">
        <f>IF(ISNUMBER(E20/E$7*100),E20/E$7*100,0)</f>
        <v>20.644434093030839</v>
      </c>
      <c r="G20" s="72">
        <v>11.536917756854399</v>
      </c>
      <c r="H20" s="73">
        <v>893446.23579157854</v>
      </c>
      <c r="I20" s="71">
        <f>IF(ISNUMBER(H20/H$7*100),H20/H$7*100,0)</f>
        <v>21.868298025169988</v>
      </c>
      <c r="J20" s="72">
        <v>11.642168475057698</v>
      </c>
      <c r="K20" s="73">
        <v>805733.65465721465</v>
      </c>
      <c r="L20" s="71">
        <f>IF(ISNUMBER(K20/K$7*100),K20/K$7*100,0)</f>
        <v>21.229982591366177</v>
      </c>
      <c r="M20" s="72">
        <v>11.651986998670329</v>
      </c>
      <c r="N20" s="73">
        <v>87712.581134362015</v>
      </c>
      <c r="O20" s="71">
        <f>IF(ISNUMBER(N20/N$7*100),N20/N$7*100,0)</f>
        <v>30.21295593344211</v>
      </c>
      <c r="P20" s="72">
        <v>11.551989918752774</v>
      </c>
      <c r="Q20" s="72">
        <f>IF(ISNUMBER(N20/H20*100),N20/H20*100,0)</f>
        <v>9.8173317677756096</v>
      </c>
      <c r="R20" s="72">
        <v>3.9333285367604747</v>
      </c>
    </row>
    <row r="21" spans="1:18" x14ac:dyDescent="0.2">
      <c r="A21" s="126" t="s">
        <v>38</v>
      </c>
      <c r="B21" s="73">
        <v>849546.11750231544</v>
      </c>
      <c r="C21" s="71">
        <f>IF(ISNUMBER(B21/B$7*100),B21/B$7*100,0)</f>
        <v>8.3397267847762269</v>
      </c>
      <c r="D21" s="72">
        <v>15.819071155276387</v>
      </c>
      <c r="E21" s="73">
        <v>849546.11750231544</v>
      </c>
      <c r="F21" s="71">
        <f>IF(ISNUMBER(E21/E$7*100),E21/E$7*100,0)</f>
        <v>11.143795430639651</v>
      </c>
      <c r="G21" s="72">
        <v>15.819071155276387</v>
      </c>
      <c r="H21" s="73">
        <v>557248.64618449449</v>
      </c>
      <c r="I21" s="71">
        <f>IF(ISNUMBER(H21/H$7*100),H21/H$7*100,0)</f>
        <v>13.63940993952296</v>
      </c>
      <c r="J21" s="72">
        <v>16.005721927398344</v>
      </c>
      <c r="K21" s="73">
        <v>509774.92225738324</v>
      </c>
      <c r="L21" s="71">
        <f>IF(ISNUMBER(K21/K$7*100),K21/K$7*100,0)</f>
        <v>13.431873749450792</v>
      </c>
      <c r="M21" s="72">
        <v>16.062198511990175</v>
      </c>
      <c r="N21" s="73">
        <v>47473.723927109793</v>
      </c>
      <c r="O21" s="71">
        <f>IF(ISNUMBER(N21/N$7*100),N21/N$7*100,0)</f>
        <v>16.352517625823911</v>
      </c>
      <c r="P21" s="72">
        <v>15.400274917511332</v>
      </c>
      <c r="Q21" s="72">
        <f>IF(ISNUMBER(N21/H21*100),N21/H21*100,0)</f>
        <v>8.5193071804058071</v>
      </c>
      <c r="R21" s="72">
        <v>4.0841803335158815</v>
      </c>
    </row>
    <row r="22" spans="1:18" x14ac:dyDescent="0.2">
      <c r="A22" s="124" t="s">
        <v>45</v>
      </c>
      <c r="B22" s="73">
        <v>89144.358296872539</v>
      </c>
      <c r="C22" s="71">
        <f>IF(ISNUMBER(B22/B$7*100),B22/B$7*100,0)</f>
        <v>0.87510210132658339</v>
      </c>
      <c r="D22" s="72">
        <v>0</v>
      </c>
      <c r="E22" s="73">
        <v>82549.950814737706</v>
      </c>
      <c r="F22" s="71">
        <f>IF(ISNUMBER(E22/E$7*100),E22/E$7*100,0)</f>
        <v>1.0828367592254871</v>
      </c>
      <c r="G22" s="72">
        <v>0</v>
      </c>
      <c r="H22" s="73">
        <v>45810.880030033062</v>
      </c>
      <c r="I22" s="71">
        <f>IF(ISNUMBER(H22/H$7*100),H22/H$7*100,0)</f>
        <v>1.1212828899597835</v>
      </c>
      <c r="J22" s="72">
        <v>0</v>
      </c>
      <c r="K22" s="73">
        <v>44382.930070144874</v>
      </c>
      <c r="L22" s="71">
        <f>IF(ISNUMBER(K22/K$7*100),K22/K$7*100,0)</f>
        <v>1.1694296586678652</v>
      </c>
      <c r="M22" s="72">
        <v>0</v>
      </c>
      <c r="N22" s="73">
        <v>1427.9499598881869</v>
      </c>
      <c r="O22" s="71">
        <f>IF(ISNUMBER(N22/N$7*100),N22/N$7*100,0)</f>
        <v>0.49186318148789271</v>
      </c>
      <c r="P22" s="72">
        <v>0</v>
      </c>
      <c r="Q22" s="72">
        <f t="shared" ref="Q22" si="8">IF(ISNUMBER(N22/H22*100),N22/H22*100,0)</f>
        <v>3.1170541996836563</v>
      </c>
      <c r="R22" s="72">
        <v>3.1219766665368569</v>
      </c>
    </row>
    <row r="23" spans="1:18" x14ac:dyDescent="0.2">
      <c r="A23" s="133"/>
    </row>
    <row r="24" spans="1:18" x14ac:dyDescent="0.2">
      <c r="A24" s="133"/>
      <c r="B24" s="73"/>
      <c r="C24" s="71"/>
      <c r="D24" s="72"/>
      <c r="E24" s="73"/>
      <c r="F24" s="71"/>
      <c r="G24" s="72"/>
      <c r="H24" s="73"/>
      <c r="I24" s="71"/>
      <c r="J24" s="72"/>
      <c r="K24" s="73"/>
      <c r="L24" s="71"/>
      <c r="M24" s="72"/>
      <c r="N24" s="73"/>
      <c r="O24" s="71"/>
      <c r="P24" s="72"/>
      <c r="Q24" s="72"/>
      <c r="R24" s="72"/>
    </row>
    <row r="25" spans="1:18" x14ac:dyDescent="0.2">
      <c r="A25" s="136" t="s">
        <v>17</v>
      </c>
      <c r="B25" s="81"/>
      <c r="C25" s="69"/>
      <c r="D25" s="165"/>
      <c r="E25" s="81"/>
      <c r="F25" s="69"/>
      <c r="G25" s="165"/>
      <c r="H25" s="81"/>
      <c r="I25" s="69"/>
      <c r="J25" s="165"/>
      <c r="K25" s="81"/>
      <c r="L25" s="69"/>
      <c r="M25" s="165"/>
      <c r="N25" s="81"/>
      <c r="O25" s="69"/>
      <c r="P25" s="165"/>
      <c r="Q25" s="69"/>
      <c r="R25" s="71"/>
    </row>
    <row r="26" spans="1:18" x14ac:dyDescent="0.2">
      <c r="A26" s="177" t="s">
        <v>137</v>
      </c>
      <c r="B26" s="73">
        <v>2563248.1148768645</v>
      </c>
      <c r="C26" s="71">
        <f t="shared" ref="C26:C33" si="9">IF(ISNUMBER(B26/B$7*100),B26/B$7*100,0)</f>
        <v>25.162599792126645</v>
      </c>
      <c r="D26" s="72">
        <v>4.560124123752507</v>
      </c>
      <c r="E26" s="73">
        <v>0</v>
      </c>
      <c r="F26" s="71">
        <f t="shared" ref="F26:F33" si="10">IF(ISNUMBER(E26/E$7*100),E26/E$7*100,0)</f>
        <v>0</v>
      </c>
      <c r="G26" s="72">
        <v>0</v>
      </c>
      <c r="H26" s="73">
        <v>0</v>
      </c>
      <c r="I26" s="71">
        <f t="shared" ref="I26:I33" si="11">IF(ISNUMBER(H26/H$7*100),H26/H$7*100,0)</f>
        <v>0</v>
      </c>
      <c r="J26" s="72">
        <v>0</v>
      </c>
      <c r="K26" s="73">
        <v>0</v>
      </c>
      <c r="L26" s="71">
        <f t="shared" ref="L26:L33" si="12">IF(ISNUMBER(K26/K$7*100),K26/K$7*100,0)</f>
        <v>0</v>
      </c>
      <c r="M26" s="72">
        <v>0</v>
      </c>
      <c r="N26" s="73">
        <v>0</v>
      </c>
      <c r="O26" s="71">
        <f t="shared" ref="O26:O33" si="13">IF(ISNUMBER(N26/N$7*100),N26/N$7*100,0)</f>
        <v>0</v>
      </c>
      <c r="P26" s="72">
        <v>0</v>
      </c>
      <c r="Q26" s="72">
        <f t="shared" ref="Q26:Q32" si="14">IF(ISNUMBER(N26/H26*100),N26/H26*100,0)</f>
        <v>0</v>
      </c>
      <c r="R26" s="72">
        <v>0</v>
      </c>
    </row>
    <row r="27" spans="1:18" ht="12" customHeight="1" x14ac:dyDescent="0.2">
      <c r="A27" s="133" t="s">
        <v>39</v>
      </c>
      <c r="B27" s="73">
        <v>778996.45565344195</v>
      </c>
      <c r="C27" s="71">
        <f t="shared" si="9"/>
        <v>7.6471629645709607</v>
      </c>
      <c r="D27" s="72">
        <v>8.6009854001651025</v>
      </c>
      <c r="E27" s="73">
        <v>778996.45565344195</v>
      </c>
      <c r="F27" s="71">
        <f t="shared" si="10"/>
        <v>10.218370685416794</v>
      </c>
      <c r="G27" s="72">
        <v>8.6009854001651025</v>
      </c>
      <c r="H27" s="73">
        <v>228917.23419434493</v>
      </c>
      <c r="I27" s="71">
        <f t="shared" si="11"/>
        <v>5.6030571285851458</v>
      </c>
      <c r="J27" s="72">
        <v>7.367578559273845</v>
      </c>
      <c r="K27" s="73">
        <v>198599.27967954468</v>
      </c>
      <c r="L27" s="71">
        <f t="shared" si="12"/>
        <v>5.2328200837636976</v>
      </c>
      <c r="M27" s="72">
        <v>7.2154806871573669</v>
      </c>
      <c r="N27" s="73">
        <v>30317.9545147996</v>
      </c>
      <c r="O27" s="71">
        <f t="shared" si="13"/>
        <v>10.443142955109039</v>
      </c>
      <c r="P27" s="72">
        <v>8.3289850312776359</v>
      </c>
      <c r="Q27" s="72">
        <f t="shared" si="14"/>
        <v>13.244068154807612</v>
      </c>
      <c r="R27" s="72">
        <v>2.9294202852298055</v>
      </c>
    </row>
    <row r="28" spans="1:18" x14ac:dyDescent="0.2">
      <c r="A28" s="133" t="s">
        <v>40</v>
      </c>
      <c r="B28" s="73">
        <v>927189.34347630525</v>
      </c>
      <c r="C28" s="71">
        <f t="shared" si="9"/>
        <v>9.101925890829996</v>
      </c>
      <c r="D28" s="72">
        <v>9.4638381512899343</v>
      </c>
      <c r="E28" s="73">
        <v>927189.34347630525</v>
      </c>
      <c r="F28" s="71">
        <f t="shared" si="10"/>
        <v>12.162268953151761</v>
      </c>
      <c r="G28" s="72">
        <v>9.4638381512899343</v>
      </c>
      <c r="H28" s="73">
        <v>544677.92843328661</v>
      </c>
      <c r="I28" s="71">
        <f t="shared" si="11"/>
        <v>13.331724718900645</v>
      </c>
      <c r="J28" s="72">
        <v>9.1918420148880049</v>
      </c>
      <c r="K28" s="73">
        <v>471142.78977327154</v>
      </c>
      <c r="L28" s="71">
        <f t="shared" si="12"/>
        <v>12.413969761744131</v>
      </c>
      <c r="M28" s="72">
        <v>9.0759071640742395</v>
      </c>
      <c r="N28" s="73">
        <v>73535.138660014651</v>
      </c>
      <c r="O28" s="71">
        <f t="shared" si="13"/>
        <v>25.329478110913854</v>
      </c>
      <c r="P28" s="72">
        <v>9.9213826931067839</v>
      </c>
      <c r="Q28" s="72">
        <f t="shared" si="14"/>
        <v>13.500664304781242</v>
      </c>
      <c r="R28" s="72">
        <v>3.3763892115211389</v>
      </c>
    </row>
    <row r="29" spans="1:18" x14ac:dyDescent="0.2">
      <c r="A29" s="133" t="s">
        <v>41</v>
      </c>
      <c r="B29" s="73">
        <v>788915.48566681752</v>
      </c>
      <c r="C29" s="71">
        <f t="shared" si="9"/>
        <v>7.7445349595425244</v>
      </c>
      <c r="D29" s="72">
        <v>9.3257699539965664</v>
      </c>
      <c r="E29" s="73">
        <v>788915.48566681752</v>
      </c>
      <c r="F29" s="71">
        <f t="shared" si="10"/>
        <v>10.348482093217006</v>
      </c>
      <c r="G29" s="72">
        <v>9.3257699539965664</v>
      </c>
      <c r="H29" s="73">
        <v>531237.06058303127</v>
      </c>
      <c r="I29" s="71">
        <f t="shared" si="11"/>
        <v>13.002741404525949</v>
      </c>
      <c r="J29" s="72">
        <v>9.5826924350799771</v>
      </c>
      <c r="K29" s="73">
        <v>484563.58237736224</v>
      </c>
      <c r="L29" s="71">
        <f t="shared" si="12"/>
        <v>12.767589337766925</v>
      </c>
      <c r="M29" s="72">
        <v>9.5176009825468739</v>
      </c>
      <c r="N29" s="73">
        <v>46673.478205669046</v>
      </c>
      <c r="O29" s="71">
        <f t="shared" si="13"/>
        <v>16.076869726684123</v>
      </c>
      <c r="P29" s="72">
        <v>10.240724272831661</v>
      </c>
      <c r="Q29" s="72">
        <f t="shared" si="14"/>
        <v>8.7858098895519507</v>
      </c>
      <c r="R29" s="72">
        <v>3.607639906888894</v>
      </c>
    </row>
    <row r="30" spans="1:18" x14ac:dyDescent="0.2">
      <c r="A30" s="133" t="s">
        <v>46</v>
      </c>
      <c r="B30" s="73">
        <v>847600.19960065396</v>
      </c>
      <c r="C30" s="71">
        <f t="shared" si="9"/>
        <v>8.3206243213417839</v>
      </c>
      <c r="D30" s="72">
        <v>9.1416611705432658</v>
      </c>
      <c r="E30" s="73">
        <v>847600.19960065396</v>
      </c>
      <c r="F30" s="71">
        <f t="shared" si="10"/>
        <v>11.118270140635749</v>
      </c>
      <c r="G30" s="72">
        <v>9.1416611705432658</v>
      </c>
      <c r="H30" s="73">
        <v>598185.53974203893</v>
      </c>
      <c r="I30" s="71">
        <f t="shared" si="11"/>
        <v>14.641395456589795</v>
      </c>
      <c r="J30" s="72">
        <v>9.5503408938851546</v>
      </c>
      <c r="K30" s="73">
        <v>560138.22678778926</v>
      </c>
      <c r="L30" s="71">
        <f t="shared" si="12"/>
        <v>14.758878116519302</v>
      </c>
      <c r="M30" s="72">
        <v>9.5229749035996996</v>
      </c>
      <c r="N30" s="73">
        <v>38047.312954247922</v>
      </c>
      <c r="O30" s="71">
        <f t="shared" si="13"/>
        <v>13.105551960803494</v>
      </c>
      <c r="P30" s="72">
        <v>9.9385266730239916</v>
      </c>
      <c r="Q30" s="72">
        <f t="shared" si="14"/>
        <v>6.3604534757987317</v>
      </c>
      <c r="R30" s="72">
        <v>5.0770543894650704</v>
      </c>
    </row>
    <row r="31" spans="1:18" x14ac:dyDescent="0.2">
      <c r="A31" s="133" t="s">
        <v>47</v>
      </c>
      <c r="B31" s="73">
        <v>1149050.3326882313</v>
      </c>
      <c r="C31" s="71">
        <f t="shared" si="9"/>
        <v>11.279865376525553</v>
      </c>
      <c r="D31" s="72">
        <v>8.2680951030160426</v>
      </c>
      <c r="E31" s="73">
        <v>1149050.3326882313</v>
      </c>
      <c r="F31" s="71">
        <f t="shared" si="10"/>
        <v>15.072497635128304</v>
      </c>
      <c r="G31" s="72">
        <v>8.2680951030160426</v>
      </c>
      <c r="H31" s="73">
        <v>765455.72990379855</v>
      </c>
      <c r="I31" s="71">
        <f t="shared" si="11"/>
        <v>18.735558286593065</v>
      </c>
      <c r="J31" s="72">
        <v>8.7848741174797542</v>
      </c>
      <c r="K31" s="73">
        <v>718581.54980845179</v>
      </c>
      <c r="L31" s="71">
        <f t="shared" si="12"/>
        <v>18.933643524423136</v>
      </c>
      <c r="M31" s="72">
        <v>8.7574836528597615</v>
      </c>
      <c r="N31" s="73">
        <v>46874.180095345881</v>
      </c>
      <c r="O31" s="71">
        <f t="shared" si="13"/>
        <v>16.146002310290072</v>
      </c>
      <c r="P31" s="72">
        <v>9.1871392072772622</v>
      </c>
      <c r="Q31" s="72">
        <f t="shared" si="14"/>
        <v>6.1236957624233819</v>
      </c>
      <c r="R31" s="72">
        <v>3.4284122296338926</v>
      </c>
    </row>
    <row r="32" spans="1:18" x14ac:dyDescent="0.2">
      <c r="A32" s="133" t="s">
        <v>48</v>
      </c>
      <c r="B32" s="73">
        <v>1565332.6640783164</v>
      </c>
      <c r="C32" s="71">
        <f t="shared" si="9"/>
        <v>15.366377971427179</v>
      </c>
      <c r="D32" s="72">
        <v>7.261651230019539</v>
      </c>
      <c r="E32" s="73">
        <v>1565332.6640783164</v>
      </c>
      <c r="F32" s="71">
        <f t="shared" si="10"/>
        <v>20.533019491245444</v>
      </c>
      <c r="G32" s="72">
        <v>7.261651230019539</v>
      </c>
      <c r="H32" s="73">
        <v>956124.88676716853</v>
      </c>
      <c r="I32" s="71">
        <f t="shared" si="11"/>
        <v>23.402442290868773</v>
      </c>
      <c r="J32" s="72">
        <v>7.8647732301092459</v>
      </c>
      <c r="K32" s="73">
        <v>914738.452107894</v>
      </c>
      <c r="L32" s="71">
        <f t="shared" si="12"/>
        <v>24.102110296194198</v>
      </c>
      <c r="M32" s="72">
        <v>7.8548595086858652</v>
      </c>
      <c r="N32" s="73">
        <v>41386.434659273313</v>
      </c>
      <c r="O32" s="71">
        <f t="shared" si="13"/>
        <v>14.255726036467649</v>
      </c>
      <c r="P32" s="72">
        <v>8.0764982612215022</v>
      </c>
      <c r="Q32" s="72">
        <f t="shared" si="14"/>
        <v>4.328559504314164</v>
      </c>
      <c r="R32" s="72">
        <v>4.4667189429527578</v>
      </c>
    </row>
    <row r="33" spans="1:18" x14ac:dyDescent="0.2">
      <c r="A33" s="133" t="s">
        <v>75</v>
      </c>
      <c r="B33" s="73">
        <v>1566405.4042165922</v>
      </c>
      <c r="C33" s="71">
        <f t="shared" si="9"/>
        <v>15.37690872364883</v>
      </c>
      <c r="D33" s="72">
        <v>6.4750156033904807</v>
      </c>
      <c r="E33" s="73">
        <v>1566405.4042165922</v>
      </c>
      <c r="F33" s="71">
        <f t="shared" si="10"/>
        <v>20.547091001202229</v>
      </c>
      <c r="G33" s="72">
        <v>6.4750156033904807</v>
      </c>
      <c r="H33" s="73">
        <v>460978.99253052805</v>
      </c>
      <c r="I33" s="71">
        <f t="shared" si="11"/>
        <v>11.283080713937704</v>
      </c>
      <c r="J33" s="72">
        <v>6.411337417519217</v>
      </c>
      <c r="K33" s="73">
        <v>447499.02742912248</v>
      </c>
      <c r="L33" s="71">
        <f t="shared" si="12"/>
        <v>11.790988879588681</v>
      </c>
      <c r="M33" s="72">
        <v>6.3919918495312427</v>
      </c>
      <c r="N33" s="73">
        <v>13479.965101405511</v>
      </c>
      <c r="O33" s="71">
        <f t="shared" si="13"/>
        <v>4.64322889973137</v>
      </c>
      <c r="P33" s="72">
        <v>7.079025700057004</v>
      </c>
      <c r="Q33" s="72">
        <f t="shared" ref="Q33" si="15">IF(ISNUMBER(N33/H33*100),N33/H33*100,0)</f>
        <v>2.9242037749719816</v>
      </c>
      <c r="R33" s="72">
        <v>3.9512310016931851</v>
      </c>
    </row>
    <row r="34" spans="1:18" x14ac:dyDescent="0.2">
      <c r="A34" s="133"/>
      <c r="B34" s="83"/>
      <c r="C34" s="76"/>
      <c r="D34" s="76"/>
      <c r="E34" s="83"/>
      <c r="F34" s="76"/>
      <c r="G34" s="76"/>
      <c r="H34" s="83"/>
      <c r="I34" s="76"/>
      <c r="J34" s="76"/>
      <c r="K34" s="83"/>
      <c r="L34" s="76"/>
      <c r="M34" s="76"/>
      <c r="N34" s="83"/>
      <c r="O34" s="76"/>
      <c r="P34" s="76"/>
      <c r="Q34" s="76"/>
      <c r="R34" s="76"/>
    </row>
    <row r="35" spans="1:18" x14ac:dyDescent="0.2">
      <c r="A35" s="136" t="s">
        <v>13</v>
      </c>
      <c r="B35" s="81"/>
      <c r="C35" s="69"/>
      <c r="D35" s="69"/>
      <c r="E35" s="81"/>
      <c r="F35" s="69"/>
      <c r="G35" s="69"/>
      <c r="H35" s="81"/>
      <c r="I35" s="69"/>
      <c r="J35" s="69"/>
      <c r="K35" s="81"/>
      <c r="L35" s="69"/>
      <c r="M35" s="69"/>
      <c r="N35" s="81"/>
      <c r="O35" s="69"/>
      <c r="P35" s="69"/>
      <c r="Q35" s="69"/>
      <c r="R35" s="76"/>
    </row>
    <row r="36" spans="1:18" x14ac:dyDescent="0.2">
      <c r="A36" s="133" t="s">
        <v>53</v>
      </c>
      <c r="B36" s="73">
        <v>4781880.4674298139</v>
      </c>
      <c r="C36" s="71">
        <f>IF(ISNUMBER(B36/B$7*100),B36/B$7*100,0)</f>
        <v>46.942215136088819</v>
      </c>
      <c r="D36" s="72">
        <v>7.2863923384019396</v>
      </c>
      <c r="E36" s="73">
        <v>3480090.6852660212</v>
      </c>
      <c r="F36" s="71">
        <f>IF(ISNUMBER(E36/E$7*100),E36/E$7*100,0)</f>
        <v>45.64957437590008</v>
      </c>
      <c r="G36" s="72">
        <v>8.0193782636631603</v>
      </c>
      <c r="H36" s="73">
        <v>2543781.5663983659</v>
      </c>
      <c r="I36" s="71">
        <f>IF(ISNUMBER(H36/H$7*100),H36/H$7*100,0)</f>
        <v>62.262474423710081</v>
      </c>
      <c r="J36" s="72">
        <v>7.9171173227399807</v>
      </c>
      <c r="K36" s="73">
        <v>2419700.9584627855</v>
      </c>
      <c r="L36" s="71">
        <f>IF(ISNUMBER(K36/K$7*100),K36/K$7*100,0)</f>
        <v>63.755819218363854</v>
      </c>
      <c r="M36" s="72">
        <v>7.8616086990560614</v>
      </c>
      <c r="N36" s="73">
        <v>124080.60793558676</v>
      </c>
      <c r="O36" s="71">
        <f>IF(ISNUMBER(N36/N$7*100),N36/N$7*100,0)</f>
        <v>42.740070937029529</v>
      </c>
      <c r="P36" s="72">
        <v>8.9447508761617467</v>
      </c>
      <c r="Q36" s="72">
        <f t="shared" ref="Q36" si="16">IF(ISNUMBER(N36/H36*100),N36/H36*100,0)</f>
        <v>4.8778012064639382</v>
      </c>
      <c r="R36" s="72">
        <v>3.1396557022738274</v>
      </c>
    </row>
    <row r="37" spans="1:18" x14ac:dyDescent="0.2">
      <c r="A37" s="133" t="s">
        <v>3</v>
      </c>
      <c r="B37" s="73">
        <v>5404857.5328273801</v>
      </c>
      <c r="C37" s="71">
        <f>IF(ISNUMBER(B37/B$7*100),B37/B$7*100,0)</f>
        <v>53.057784863924361</v>
      </c>
      <c r="D37" s="72">
        <v>7.6310483794699042</v>
      </c>
      <c r="E37" s="73">
        <v>4143399.2001141938</v>
      </c>
      <c r="F37" s="71">
        <f>IF(ISNUMBER(E37/E$7*100),E37/E$7*100,0)</f>
        <v>54.350425624095323</v>
      </c>
      <c r="G37" s="72">
        <v>8.300221729679615</v>
      </c>
      <c r="H37" s="73">
        <v>1541795.805755941</v>
      </c>
      <c r="I37" s="71">
        <f>IF(ISNUMBER(H37/H$7*100),H37/H$7*100,0)</f>
        <v>37.737525576293685</v>
      </c>
      <c r="J37" s="72">
        <v>9.5236636083673112</v>
      </c>
      <c r="K37" s="73">
        <v>1375561.9495007547</v>
      </c>
      <c r="L37" s="71">
        <f>IF(ISNUMBER(K37/K$7*100),K37/K$7*100,0)</f>
        <v>36.24418078163896</v>
      </c>
      <c r="M37" s="72">
        <v>9.512961984718233</v>
      </c>
      <c r="N37" s="73">
        <v>166233.85625516938</v>
      </c>
      <c r="O37" s="71">
        <f>IF(ISNUMBER(N37/N$7*100),N37/N$7*100,0)</f>
        <v>57.259929062970151</v>
      </c>
      <c r="P37" s="72">
        <v>9.6096260711291475</v>
      </c>
      <c r="Q37" s="72">
        <f t="shared" ref="Q37" si="17">IF(ISNUMBER(N37/H37*100),N37/H37*100,0)</f>
        <v>10.78183347201837</v>
      </c>
      <c r="R37" s="72">
        <v>4.2584845667992033</v>
      </c>
    </row>
    <row r="38" spans="1:18" x14ac:dyDescent="0.2">
      <c r="A38" s="133"/>
      <c r="B38" s="83"/>
      <c r="C38" s="71"/>
      <c r="D38" s="71"/>
      <c r="E38" s="83"/>
      <c r="F38" s="71"/>
      <c r="G38" s="71"/>
      <c r="H38" s="83"/>
      <c r="I38" s="71"/>
      <c r="J38" s="71"/>
      <c r="K38" s="83"/>
      <c r="L38" s="71"/>
      <c r="M38" s="71"/>
      <c r="N38" s="83"/>
      <c r="O38" s="71"/>
      <c r="P38" s="71"/>
      <c r="Q38" s="71"/>
      <c r="R38" s="71"/>
    </row>
    <row r="39" spans="1:18" x14ac:dyDescent="0.2">
      <c r="A39" s="136" t="s">
        <v>14</v>
      </c>
      <c r="B39" s="81"/>
      <c r="C39" s="69"/>
      <c r="D39" s="69"/>
      <c r="E39" s="81"/>
      <c r="F39" s="69"/>
      <c r="G39" s="69"/>
      <c r="H39" s="81"/>
      <c r="I39" s="69"/>
      <c r="J39" s="69"/>
      <c r="K39" s="81"/>
      <c r="L39" s="69"/>
      <c r="M39" s="69"/>
      <c r="N39" s="81"/>
      <c r="O39" s="69"/>
      <c r="P39" s="69"/>
      <c r="Q39" s="69"/>
      <c r="R39" s="71"/>
    </row>
    <row r="40" spans="1:18" x14ac:dyDescent="0.2">
      <c r="A40" s="133" t="s">
        <v>36</v>
      </c>
      <c r="B40" s="185">
        <v>5404857.5328273801</v>
      </c>
      <c r="C40" s="186">
        <f t="shared" ref="C40" si="18">IF(ISNUMBER(B40/B$7*100),B40/B$7*100,0)</f>
        <v>53.057784863924361</v>
      </c>
      <c r="D40" s="186">
        <v>7.6310483794699042</v>
      </c>
      <c r="E40" s="185">
        <v>4143399.2001141938</v>
      </c>
      <c r="F40" s="186">
        <f t="shared" ref="F40" si="19">IF(ISNUMBER(E40/E$7*100),E40/E$7*100,0)</f>
        <v>54.350425624095323</v>
      </c>
      <c r="G40" s="186">
        <v>8.300221729679615</v>
      </c>
      <c r="H40" s="73">
        <v>765209.85942459642</v>
      </c>
      <c r="I40" s="71">
        <f>IF(ISNUMBER(H40/H$7*100),H40/H$7*100,0)</f>
        <v>18.729540275996133</v>
      </c>
      <c r="J40" s="72">
        <v>5.6611174334167549</v>
      </c>
      <c r="K40" s="73">
        <v>765209.85942459642</v>
      </c>
      <c r="L40" s="71">
        <f>IF(ISNUMBER(K40/K$7*100),K40/K$7*100,0)</f>
        <v>20.162235870906077</v>
      </c>
      <c r="M40" s="72">
        <v>5.6611174334167549</v>
      </c>
      <c r="N40" s="73">
        <v>0</v>
      </c>
      <c r="O40" s="71">
        <f>IF(ISNUMBER(N40/N$7*100),N40/N$7*100,0)</f>
        <v>0</v>
      </c>
      <c r="P40" s="72">
        <v>0</v>
      </c>
      <c r="Q40" s="72">
        <f t="shared" ref="Q40:Q43" si="20">IF(ISNUMBER(N40/H40*100),N40/H40*100,0)</f>
        <v>0</v>
      </c>
      <c r="R40" s="72">
        <v>0</v>
      </c>
    </row>
    <row r="41" spans="1:18" x14ac:dyDescent="0.2">
      <c r="A41" s="133" t="s">
        <v>37</v>
      </c>
      <c r="B41" s="185">
        <v>791630.69930383028</v>
      </c>
      <c r="C41" s="186">
        <f t="shared" ref="C41:C44" si="21">IF(ISNUMBER(B41/B$7*100),B41/B$7*100,0)</f>
        <v>7.7711893570242756</v>
      </c>
      <c r="D41" s="186">
        <v>5.647049612930708</v>
      </c>
      <c r="E41" s="185">
        <v>765209.85942459642</v>
      </c>
      <c r="F41" s="186">
        <f t="shared" ref="F41:F44" si="22">IF(ISNUMBER(E41/E$7*100),E41/E$7*100,0)</f>
        <v>10.037527050334601</v>
      </c>
      <c r="G41" s="186">
        <v>5.6611174334167549</v>
      </c>
      <c r="H41" s="73">
        <v>440267.20840716053</v>
      </c>
      <c r="I41" s="71">
        <f>IF(ISNUMBER(H41/H$7*100),H41/H$7*100,0)</f>
        <v>10.776131946683124</v>
      </c>
      <c r="J41" s="72">
        <v>8.4610681989240764</v>
      </c>
      <c r="K41" s="73">
        <v>440267.20840716053</v>
      </c>
      <c r="L41" s="71">
        <f>IF(ISNUMBER(K41/K$7*100),K41/K$7*100,0)</f>
        <v>11.60044031424983</v>
      </c>
      <c r="M41" s="72">
        <v>8.4610681989240764</v>
      </c>
      <c r="N41" s="73">
        <v>0</v>
      </c>
      <c r="O41" s="71">
        <f>IF(ISNUMBER(N41/N$7*100),N41/N$7*100,0)</f>
        <v>0</v>
      </c>
      <c r="P41" s="72">
        <v>0</v>
      </c>
      <c r="Q41" s="72">
        <f t="shared" si="20"/>
        <v>0</v>
      </c>
      <c r="R41" s="72">
        <v>0</v>
      </c>
    </row>
    <row r="42" spans="1:18" x14ac:dyDescent="0.2">
      <c r="A42" s="133" t="s">
        <v>49</v>
      </c>
      <c r="B42" s="185">
        <v>445153.93965047924</v>
      </c>
      <c r="C42" s="186">
        <f t="shared" si="21"/>
        <v>4.3699360839485486</v>
      </c>
      <c r="D42" s="186">
        <v>8.4391696535355685</v>
      </c>
      <c r="E42" s="185">
        <v>440267.20840716053</v>
      </c>
      <c r="F42" s="186">
        <f t="shared" si="22"/>
        <v>5.7751399296987769</v>
      </c>
      <c r="G42" s="186">
        <v>8.4610681989240764</v>
      </c>
      <c r="H42" s="73">
        <v>2520593.6662760274</v>
      </c>
      <c r="I42" s="71">
        <f>IF(ISNUMBER(H42/H$7*100),H42/H$7*100,0)</f>
        <v>61.694919387783486</v>
      </c>
      <c r="J42" s="72">
        <v>9.1741650920480389</v>
      </c>
      <c r="K42" s="73">
        <v>2520593.6662760274</v>
      </c>
      <c r="L42" s="71">
        <f>IF(ISNUMBER(K42/K$7*100),K42/K$7*100,0)</f>
        <v>66.414204428029905</v>
      </c>
      <c r="M42" s="72">
        <v>9.1741650920480389</v>
      </c>
      <c r="N42" s="73">
        <v>0</v>
      </c>
      <c r="O42" s="71">
        <f>IF(ISNUMBER(N42/N$7*100),N42/N$7*100,0)</f>
        <v>0</v>
      </c>
      <c r="P42" s="72">
        <v>0</v>
      </c>
      <c r="Q42" s="72">
        <f t="shared" si="20"/>
        <v>0</v>
      </c>
      <c r="R42" s="72">
        <v>0</v>
      </c>
    </row>
    <row r="43" spans="1:18" x14ac:dyDescent="0.2">
      <c r="A43" s="133" t="s">
        <v>45</v>
      </c>
      <c r="B43" s="185">
        <v>2546189.787187533</v>
      </c>
      <c r="C43" s="186">
        <f t="shared" si="21"/>
        <v>24.995143559435636</v>
      </c>
      <c r="D43" s="186">
        <v>9.1437216612978123</v>
      </c>
      <c r="E43" s="185">
        <v>2520593.6662760274</v>
      </c>
      <c r="F43" s="186">
        <f t="shared" si="22"/>
        <v>33.063514271983571</v>
      </c>
      <c r="G43" s="186">
        <v>9.1741650920480389</v>
      </c>
      <c r="H43" s="73">
        <v>69192.173855714718</v>
      </c>
      <c r="I43" s="71">
        <f>IF(ISNUMBER(H43/H$7*100),H43/H$7*100,0)</f>
        <v>1.6935714968294089</v>
      </c>
      <c r="J43" s="72">
        <v>10.269433476358504</v>
      </c>
      <c r="K43" s="73">
        <v>69192.173855714718</v>
      </c>
      <c r="L43" s="71">
        <f>IF(ISNUMBER(K43/K$7*100),K43/K$7*100,0)</f>
        <v>1.8231193868159128</v>
      </c>
      <c r="M43" s="72">
        <v>10.269433476358504</v>
      </c>
      <c r="N43" s="73">
        <v>0</v>
      </c>
      <c r="O43" s="71">
        <f>IF(ISNUMBER(N43/N$7*100),N43/N$7*100,0)</f>
        <v>0</v>
      </c>
      <c r="P43" s="72">
        <v>0</v>
      </c>
      <c r="Q43" s="72">
        <f t="shared" si="20"/>
        <v>0</v>
      </c>
      <c r="R43" s="72">
        <v>0</v>
      </c>
    </row>
    <row r="44" spans="1:18" x14ac:dyDescent="0.2">
      <c r="A44" s="133" t="s">
        <v>76</v>
      </c>
      <c r="B44" s="185">
        <v>70023.886091598528</v>
      </c>
      <c r="C44" s="186">
        <f t="shared" si="21"/>
        <v>0.68740244511873971</v>
      </c>
      <c r="D44" s="186">
        <v>10.220482407909886</v>
      </c>
      <c r="E44" s="185">
        <v>69192.173855714718</v>
      </c>
      <c r="F44" s="186">
        <f t="shared" si="22"/>
        <v>0.90761809743334676</v>
      </c>
      <c r="G44" s="186">
        <v>10.269433476358504</v>
      </c>
      <c r="H44" s="73">
        <v>63653.106330779454</v>
      </c>
      <c r="I44" s="71">
        <f>IF(ISNUMBER(H44/H$7*100),H44/H$7*100,0)</f>
        <v>1.5579953708530028</v>
      </c>
      <c r="J44" s="72">
        <v>10.018199781688702</v>
      </c>
      <c r="K44" s="73">
        <v>0</v>
      </c>
      <c r="L44" s="71">
        <f>IF(ISNUMBER(K44/K$7*100),K44/K$7*100,0)</f>
        <v>0</v>
      </c>
      <c r="M44" s="72">
        <v>0</v>
      </c>
    </row>
    <row r="45" spans="1:18" x14ac:dyDescent="0.2">
      <c r="A45" s="129"/>
      <c r="B45" s="132"/>
      <c r="C45" s="131"/>
      <c r="D45" s="130"/>
      <c r="E45" s="132"/>
      <c r="F45" s="131"/>
      <c r="G45" s="130"/>
      <c r="H45" s="132"/>
      <c r="I45" s="131"/>
      <c r="J45" s="130"/>
      <c r="K45" s="132"/>
      <c r="L45" s="131"/>
      <c r="M45" s="130"/>
      <c r="N45" s="132"/>
      <c r="O45" s="131"/>
      <c r="P45" s="130"/>
      <c r="Q45" s="119"/>
      <c r="R45" s="119"/>
    </row>
    <row r="46" spans="1:18" x14ac:dyDescent="0.2">
      <c r="A46" s="2" t="str">
        <f>'C01'!A33</f>
        <v>Fuente: Instituto Nacional de Estadística (INE).  LXXXIV Encuesta Permanente de Hogares de Propósitos Múltiples, junio 2026.</v>
      </c>
      <c r="F46" s="17"/>
      <c r="I46" s="17"/>
      <c r="L46" s="17"/>
    </row>
    <row r="47" spans="1:18" x14ac:dyDescent="0.2">
      <c r="A47" s="2" t="s">
        <v>60</v>
      </c>
      <c r="B47" s="5"/>
      <c r="F47" s="17"/>
      <c r="I47" s="17"/>
      <c r="L47" s="17"/>
    </row>
    <row r="48" spans="1:18" x14ac:dyDescent="0.2">
      <c r="A48" s="2" t="s">
        <v>133</v>
      </c>
      <c r="B48" s="5"/>
      <c r="F48" s="17"/>
      <c r="I48" s="17"/>
      <c r="L48" s="17"/>
    </row>
    <row r="49" spans="1:12" x14ac:dyDescent="0.2">
      <c r="A49" s="2" t="s">
        <v>61</v>
      </c>
      <c r="B49" s="5"/>
      <c r="F49" s="17"/>
      <c r="I49" s="17"/>
      <c r="L49" s="17"/>
    </row>
    <row r="50" spans="1:12" x14ac:dyDescent="0.2">
      <c r="A50" s="2" t="s">
        <v>70</v>
      </c>
      <c r="F50" s="17"/>
      <c r="I50" s="17"/>
      <c r="L50" s="17"/>
    </row>
    <row r="51" spans="1:12" x14ac:dyDescent="0.2">
      <c r="A51" s="2" t="s">
        <v>142</v>
      </c>
      <c r="F51" s="17"/>
      <c r="I51" s="17"/>
      <c r="L51" s="17"/>
    </row>
    <row r="52" spans="1:12" x14ac:dyDescent="0.2">
      <c r="A52" s="2" t="s">
        <v>139</v>
      </c>
      <c r="F52" s="17"/>
      <c r="I52" s="17"/>
      <c r="L52" s="17"/>
    </row>
    <row r="53" spans="1:12" x14ac:dyDescent="0.2">
      <c r="A53" s="2"/>
      <c r="E53" s="7"/>
      <c r="F53" s="17"/>
      <c r="G53" s="3"/>
      <c r="I53" s="17"/>
      <c r="L53" s="17"/>
    </row>
    <row r="54" spans="1:12" x14ac:dyDescent="0.2">
      <c r="F54" s="17"/>
      <c r="I54" s="17"/>
      <c r="L54" s="17"/>
    </row>
    <row r="55" spans="1:12" x14ac:dyDescent="0.2">
      <c r="B55" s="7"/>
      <c r="F55" s="17"/>
      <c r="I55" s="17"/>
      <c r="L55" s="17"/>
    </row>
    <row r="57" spans="1:12" x14ac:dyDescent="0.2">
      <c r="B57" s="7"/>
    </row>
    <row r="58" spans="1:12" x14ac:dyDescent="0.2">
      <c r="B58" s="7"/>
    </row>
  </sheetData>
  <mergeCells count="11">
    <mergeCell ref="A1:R1"/>
    <mergeCell ref="A2:R2"/>
    <mergeCell ref="A3:A5"/>
    <mergeCell ref="B3:D4"/>
    <mergeCell ref="E3:G4"/>
    <mergeCell ref="H3:P3"/>
    <mergeCell ref="Q3:Q5"/>
    <mergeCell ref="R3:R5"/>
    <mergeCell ref="H4:J4"/>
    <mergeCell ref="K4:M4"/>
    <mergeCell ref="N4:P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S118"/>
  <sheetViews>
    <sheetView zoomScaleNormal="100" workbookViewId="0">
      <pane ySplit="6" topLeftCell="A7" activePane="bottomLeft" state="frozen"/>
      <selection pane="bottomLeft" activeCell="D9" sqref="D9"/>
    </sheetView>
  </sheetViews>
  <sheetFormatPr baseColWidth="10" defaultColWidth="12" defaultRowHeight="11.25" x14ac:dyDescent="0.2"/>
  <cols>
    <col min="1" max="1" width="56" style="54" customWidth="1"/>
    <col min="2" max="2" width="14.5" style="54" bestFit="1" customWidth="1"/>
    <col min="3" max="3" width="9" style="56" bestFit="1" customWidth="1"/>
    <col min="4" max="4" width="14.5" style="54" bestFit="1" customWidth="1"/>
    <col min="5" max="5" width="7.6640625" style="56" bestFit="1" customWidth="1"/>
    <col min="6" max="6" width="12.5" style="54" bestFit="1" customWidth="1"/>
    <col min="7" max="7" width="8" style="56" bestFit="1" customWidth="1"/>
    <col min="8" max="8" width="14.33203125" style="54" bestFit="1" customWidth="1"/>
    <col min="9" max="9" width="7.6640625" style="56" bestFit="1" customWidth="1"/>
    <col min="10" max="10" width="11.5" style="54" bestFit="1" customWidth="1"/>
    <col min="11" max="11" width="8" style="56" bestFit="1" customWidth="1"/>
    <col min="12" max="12" width="14.5" style="54" bestFit="1" customWidth="1"/>
    <col min="13" max="13" width="9.5" style="56" bestFit="1" customWidth="1"/>
    <col min="14" max="14" width="12.5" style="54" bestFit="1" customWidth="1"/>
    <col min="15" max="15" width="8" style="56" bestFit="1" customWidth="1"/>
    <col min="16" max="16384" width="12" style="54"/>
  </cols>
  <sheetData>
    <row r="1" spans="1:19" x14ac:dyDescent="0.2">
      <c r="A1" s="212" t="s">
        <v>148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</row>
    <row r="2" spans="1:19" x14ac:dyDescent="0.2">
      <c r="A2" s="212" t="s">
        <v>149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</row>
    <row r="3" spans="1:19" x14ac:dyDescent="0.2">
      <c r="A3" s="213" t="s">
        <v>32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</row>
    <row r="4" spans="1:19" ht="18.75" customHeight="1" x14ac:dyDescent="0.2">
      <c r="A4" s="220" t="s">
        <v>31</v>
      </c>
      <c r="B4" s="218" t="s">
        <v>6</v>
      </c>
      <c r="C4" s="218"/>
      <c r="D4" s="214" t="s">
        <v>7</v>
      </c>
      <c r="E4" s="214"/>
      <c r="F4" s="214"/>
      <c r="G4" s="214"/>
      <c r="H4" s="214"/>
      <c r="I4" s="214"/>
      <c r="J4" s="214"/>
      <c r="K4" s="214"/>
      <c r="L4" s="215" t="s">
        <v>1</v>
      </c>
      <c r="M4" s="215"/>
      <c r="N4" s="210" t="s">
        <v>124</v>
      </c>
      <c r="O4" s="210"/>
      <c r="P4" s="210" t="s">
        <v>122</v>
      </c>
      <c r="Q4" s="210"/>
      <c r="R4" s="210" t="s">
        <v>130</v>
      </c>
      <c r="S4" s="210"/>
    </row>
    <row r="5" spans="1:19" ht="13.5" x14ac:dyDescent="0.35">
      <c r="A5" s="221"/>
      <c r="B5" s="219"/>
      <c r="C5" s="219"/>
      <c r="D5" s="217" t="s">
        <v>4</v>
      </c>
      <c r="E5" s="217"/>
      <c r="F5" s="217" t="s">
        <v>86</v>
      </c>
      <c r="G5" s="217"/>
      <c r="H5" s="217" t="s">
        <v>10</v>
      </c>
      <c r="I5" s="217"/>
      <c r="J5" s="217" t="s">
        <v>87</v>
      </c>
      <c r="K5" s="217"/>
      <c r="L5" s="216"/>
      <c r="M5" s="216"/>
      <c r="N5" s="211"/>
      <c r="O5" s="211"/>
      <c r="P5" s="211"/>
      <c r="Q5" s="211"/>
      <c r="R5" s="211"/>
      <c r="S5" s="211"/>
    </row>
    <row r="6" spans="1:19" ht="10.15" customHeight="1" x14ac:dyDescent="0.2">
      <c r="A6" s="222"/>
      <c r="B6" s="152" t="s">
        <v>8</v>
      </c>
      <c r="C6" s="153" t="s">
        <v>69</v>
      </c>
      <c r="D6" s="152" t="s">
        <v>8</v>
      </c>
      <c r="E6" s="153" t="s">
        <v>69</v>
      </c>
      <c r="F6" s="152" t="s">
        <v>8</v>
      </c>
      <c r="G6" s="153" t="s">
        <v>69</v>
      </c>
      <c r="H6" s="152" t="s">
        <v>8</v>
      </c>
      <c r="I6" s="153" t="s">
        <v>69</v>
      </c>
      <c r="J6" s="152" t="s">
        <v>8</v>
      </c>
      <c r="K6" s="153" t="s">
        <v>69</v>
      </c>
      <c r="L6" s="152" t="s">
        <v>8</v>
      </c>
      <c r="M6" s="153" t="s">
        <v>69</v>
      </c>
      <c r="N6" s="152" t="s">
        <v>8</v>
      </c>
      <c r="O6" s="153" t="s">
        <v>69</v>
      </c>
      <c r="P6" s="152" t="s">
        <v>8</v>
      </c>
      <c r="Q6" s="153" t="s">
        <v>69</v>
      </c>
      <c r="R6" s="152" t="s">
        <v>8</v>
      </c>
      <c r="S6" s="153" t="s">
        <v>69</v>
      </c>
    </row>
    <row r="7" spans="1:19" x14ac:dyDescent="0.2">
      <c r="A7" s="91"/>
      <c r="B7" s="92"/>
      <c r="C7" s="93"/>
      <c r="D7" s="93"/>
      <c r="E7" s="93"/>
      <c r="F7" s="80"/>
      <c r="G7" s="51"/>
      <c r="H7" s="93"/>
      <c r="I7" s="93"/>
      <c r="J7" s="93"/>
      <c r="K7" s="93"/>
      <c r="L7" s="93"/>
      <c r="M7" s="93"/>
      <c r="N7" s="93"/>
      <c r="O7" s="93"/>
    </row>
    <row r="8" spans="1:19" x14ac:dyDescent="0.2">
      <c r="A8" s="139" t="s">
        <v>83</v>
      </c>
      <c r="B8" s="81">
        <f>+B11+B15</f>
        <v>3795262.9079635632</v>
      </c>
      <c r="C8" s="51">
        <f>+C11+C15</f>
        <v>100</v>
      </c>
      <c r="D8" s="81">
        <f>+D11+D15</f>
        <v>2408972.3473248472</v>
      </c>
      <c r="E8" s="51">
        <f>IF(ISNUMBER(D8/$B$8*100),D8/$B$8*100,0)</f>
        <v>63.473134951207832</v>
      </c>
      <c r="F8" s="81">
        <f>+F11+F15</f>
        <v>253450.68362659315</v>
      </c>
      <c r="G8" s="51">
        <f>IF(ISNUMBER(F8/$B$8*100),F8/$B$8*100,0)</f>
        <v>6.6780797476448885</v>
      </c>
      <c r="H8" s="81">
        <f>+H11+H15</f>
        <v>2023197.4461511329</v>
      </c>
      <c r="I8" s="51">
        <f>IF(ISNUMBER(H8/$B$8*100),H8/$B$8*100,0)</f>
        <v>53.308492592328115</v>
      </c>
      <c r="J8" s="81">
        <f>+J11+J15</f>
        <v>132324.21754712134</v>
      </c>
      <c r="K8" s="51">
        <f>IF(ISNUMBER(J8/$B$8*100),J8/$B$8*100,0)</f>
        <v>3.4865626112348296</v>
      </c>
      <c r="L8" s="81">
        <f>+L11+L15</f>
        <v>1104889.4460573511</v>
      </c>
      <c r="M8" s="51">
        <f>IF(ISNUMBER(L8/$B$8*100),L8/$B$8*100,0)</f>
        <v>29.112329576403585</v>
      </c>
      <c r="N8" s="81">
        <f>+N11+N15</f>
        <v>0</v>
      </c>
      <c r="O8" s="51">
        <f>IF(ISNUMBER(N8/$B$8*100),N8/$B$8*100,0)</f>
        <v>0</v>
      </c>
      <c r="P8" s="81">
        <f>+P11+P15</f>
        <v>128155.91797913298</v>
      </c>
      <c r="Q8" s="51">
        <f>IF(ISNUMBER(P8/$B$8*100),P8/$B$8*100,0)</f>
        <v>3.3767336041522884</v>
      </c>
      <c r="R8" s="81">
        <f>+R11+R15</f>
        <v>153245.1966021056</v>
      </c>
      <c r="S8" s="51">
        <f>IF(ISNUMBER(R8/$B$8*100),R8/$B$8*100,0)</f>
        <v>4.0378018682329673</v>
      </c>
    </row>
    <row r="9" spans="1:19" s="55" customFormat="1" x14ac:dyDescent="0.2">
      <c r="A9" s="137"/>
      <c r="B9" s="81"/>
      <c r="C9" s="51"/>
      <c r="D9" s="81"/>
      <c r="E9" s="51"/>
      <c r="F9" s="94"/>
      <c r="G9" s="51"/>
      <c r="H9" s="81"/>
      <c r="I9" s="51"/>
      <c r="J9" s="81"/>
      <c r="K9" s="51"/>
      <c r="L9" s="81"/>
      <c r="M9" s="51"/>
      <c r="N9" s="81"/>
      <c r="O9" s="51"/>
    </row>
    <row r="10" spans="1:19" x14ac:dyDescent="0.2">
      <c r="A10" s="140" t="s">
        <v>34</v>
      </c>
      <c r="B10" s="81"/>
      <c r="C10" s="51"/>
      <c r="D10" s="81"/>
      <c r="E10" s="51"/>
      <c r="F10" s="81"/>
      <c r="G10" s="51"/>
      <c r="H10" s="81"/>
      <c r="I10" s="51"/>
      <c r="J10" s="81"/>
      <c r="K10" s="51"/>
      <c r="L10" s="81"/>
      <c r="M10" s="51"/>
      <c r="N10" s="81"/>
      <c r="O10" s="51"/>
    </row>
    <row r="11" spans="1:19" x14ac:dyDescent="0.2">
      <c r="A11" s="141" t="s">
        <v>56</v>
      </c>
      <c r="B11" s="52">
        <f>SUM(B12:B14)</f>
        <v>2291045.0186223513</v>
      </c>
      <c r="C11" s="53">
        <f>IF(ISNUMBER(B11/B$8*100),B11/B$8*100,0)</f>
        <v>60.36591072031068</v>
      </c>
      <c r="D11" s="52">
        <f>SUM(D12:D14)</f>
        <v>1533277.234154213</v>
      </c>
      <c r="E11" s="53">
        <f>IF(ISNUMBER(D11/D$8*100),D11/D$8*100,0)</f>
        <v>63.648602519531217</v>
      </c>
      <c r="F11" s="52">
        <f>SUM(F12:F14)</f>
        <v>194723.86636635402</v>
      </c>
      <c r="G11" s="53">
        <f>IF(ISNUMBER(F11/F$8*100),F11/F$8*100,0)</f>
        <v>76.829094946628402</v>
      </c>
      <c r="H11" s="52">
        <f>SUM(H12:H14)</f>
        <v>1253538.2516890294</v>
      </c>
      <c r="I11" s="53">
        <f>IF(ISNUMBER(H11/H$8*100),H11/H$8*100,0)</f>
        <v>61.95827570234043</v>
      </c>
      <c r="J11" s="52">
        <f>SUM(J12:J14)</f>
        <v>85015.116098829516</v>
      </c>
      <c r="K11" s="53">
        <f>IF(ISNUMBER(J11/J$8*100),J11/J$8*100,0)</f>
        <v>64.247586477173158</v>
      </c>
      <c r="L11" s="52">
        <f>SUM(L12:L14)</f>
        <v>633780.55910925614</v>
      </c>
      <c r="M11" s="53">
        <f>IF(ISNUMBER(L11/L$8*100),L11/L$8*100,0)</f>
        <v>57.361445651491792</v>
      </c>
      <c r="N11" s="52">
        <f>SUM(N12:N14)</f>
        <v>0</v>
      </c>
      <c r="O11" s="53">
        <f>IF(ISNUMBER(N11/N$8*100),N11/N$8*100,0)</f>
        <v>0</v>
      </c>
      <c r="P11" s="52">
        <f>SUM(P12:P14)</f>
        <v>49531.17917325985</v>
      </c>
      <c r="Q11" s="53">
        <f>IF(ISNUMBER(P11/P$8*100),P11/P$8*100,0)</f>
        <v>38.64915483756652</v>
      </c>
      <c r="R11" s="52">
        <f>SUM(R12:R14)</f>
        <v>74456.046185576241</v>
      </c>
      <c r="S11" s="53">
        <f>IF(ISNUMBER(R11/R$8*100),R11/R$8*100,0)</f>
        <v>48.586218580735085</v>
      </c>
    </row>
    <row r="12" spans="1:19" x14ac:dyDescent="0.2">
      <c r="A12" s="142" t="s">
        <v>50</v>
      </c>
      <c r="B12" s="52">
        <v>502704.99810983014</v>
      </c>
      <c r="C12" s="53">
        <f>IF(ISNUMBER(B12/B$8*100),B12/B$8*100,0)</f>
        <v>13.245590893189748</v>
      </c>
      <c r="D12" s="52">
        <f t="shared" ref="D12:D48" si="0">F12+H12+J12</f>
        <v>356474.77041202167</v>
      </c>
      <c r="E12" s="53">
        <f>IF(ISNUMBER(D12/D$8*100),D12/D$8*100,0)</f>
        <v>14.797794204980613</v>
      </c>
      <c r="F12" s="52">
        <v>69738.077002410864</v>
      </c>
      <c r="G12" s="53">
        <f>IF(ISNUMBER(F12/F$8*100),F12/F$8*100,0)</f>
        <v>27.515442453947141</v>
      </c>
      <c r="H12" s="52">
        <v>268427.49230616813</v>
      </c>
      <c r="I12" s="53">
        <f>IF(ISNUMBER(H12/H$8*100),H12/H$8*100,0)</f>
        <v>13.267488688106846</v>
      </c>
      <c r="J12" s="52">
        <v>18309.201103442669</v>
      </c>
      <c r="K12" s="53">
        <f>IF(ISNUMBER(J12/J$8*100),J12/J$8*100,0)</f>
        <v>13.836621476278646</v>
      </c>
      <c r="L12" s="52">
        <v>121148.20491197545</v>
      </c>
      <c r="M12" s="53">
        <f>IF(ISNUMBER(L12/L$8*100),L12/L$8*100,0)</f>
        <v>10.964735462382819</v>
      </c>
      <c r="N12" s="52">
        <v>0</v>
      </c>
      <c r="O12" s="53">
        <f>IF(ISNUMBER(N12/N$8*100),N12/N$8*100,0)</f>
        <v>0</v>
      </c>
      <c r="P12" s="52">
        <v>10143.51573787125</v>
      </c>
      <c r="Q12" s="53">
        <f>IF(ISNUMBER(P12/P$8*100),P12/P$8*100,0)</f>
        <v>7.9149803597231223</v>
      </c>
      <c r="R12" s="52">
        <v>14938.507047941213</v>
      </c>
      <c r="S12" s="53">
        <f>IF(ISNUMBER(R12/R$8*100),R12/R$8*100,0)</f>
        <v>9.7481078553661877</v>
      </c>
    </row>
    <row r="13" spans="1:19" x14ac:dyDescent="0.2">
      <c r="A13" s="142" t="s">
        <v>51</v>
      </c>
      <c r="B13" s="52">
        <v>310650.63424573612</v>
      </c>
      <c r="C13" s="53">
        <f t="shared" ref="C13:C15" si="1">IF(ISNUMBER(B13/B$8*100),B13/B$8*100,0)</f>
        <v>8.1852204123698762</v>
      </c>
      <c r="D13" s="52">
        <f t="shared" ref="D13:D15" si="2">F13+H13+J13</f>
        <v>218093.22159016016</v>
      </c>
      <c r="E13" s="53">
        <f t="shared" ref="E13:E15" si="3">IF(ISNUMBER(D13/D$8*100),D13/D$8*100,0)</f>
        <v>9.0533717347296108</v>
      </c>
      <c r="F13" s="52">
        <v>14064.879282544855</v>
      </c>
      <c r="G13" s="53">
        <f t="shared" ref="G13:G15" si="4">IF(ISNUMBER(F13/F$8*100),F13/F$8*100,0)</f>
        <v>5.5493554332907333</v>
      </c>
      <c r="H13" s="52">
        <v>193649.22841674869</v>
      </c>
      <c r="I13" s="53">
        <f t="shared" ref="I13:I15" si="5">IF(ISNUMBER(H13/H$8*100),H13/H$8*100,0)</f>
        <v>9.5714448822155678</v>
      </c>
      <c r="J13" s="52">
        <v>10379.113890866591</v>
      </c>
      <c r="K13" s="53">
        <f t="shared" ref="K13:K15" si="6">IF(ISNUMBER(J13/J$8*100),J13/J$8*100,0)</f>
        <v>7.8436994249903913</v>
      </c>
      <c r="L13" s="52">
        <v>81114.376644977965</v>
      </c>
      <c r="M13" s="53">
        <f t="shared" ref="M13:M15" si="7">IF(ISNUMBER(L13/L$8*100),L13/L$8*100,0)</f>
        <v>7.3414020682724122</v>
      </c>
      <c r="N13" s="52">
        <v>0</v>
      </c>
      <c r="O13" s="53">
        <f t="shared" ref="O13:O15" si="8">IF(ISNUMBER(N13/N$8*100),N13/N$8*100,0)</f>
        <v>0</v>
      </c>
      <c r="P13" s="52">
        <v>5347.304208786406</v>
      </c>
      <c r="Q13" s="53">
        <f t="shared" ref="Q13:Q15" si="9">IF(ISNUMBER(P13/P$8*100),P13/P$8*100,0)</f>
        <v>4.1724988538235763</v>
      </c>
      <c r="R13" s="52">
        <v>6095.7318018103033</v>
      </c>
      <c r="S13" s="53">
        <f t="shared" ref="S13:S15" si="10">IF(ISNUMBER(R13/R$8*100),R13/R$8*100,0)</f>
        <v>3.9777636995941883</v>
      </c>
    </row>
    <row r="14" spans="1:19" x14ac:dyDescent="0.2">
      <c r="A14" s="142" t="s">
        <v>74</v>
      </c>
      <c r="B14" s="52">
        <v>1477689.386266785</v>
      </c>
      <c r="C14" s="53">
        <f t="shared" si="1"/>
        <v>38.935099414751051</v>
      </c>
      <c r="D14" s="52">
        <f t="shared" si="2"/>
        <v>958709.24215203116</v>
      </c>
      <c r="E14" s="53">
        <f t="shared" si="3"/>
        <v>39.797436579820996</v>
      </c>
      <c r="F14" s="52">
        <v>110920.9100813983</v>
      </c>
      <c r="G14" s="53">
        <f t="shared" si="4"/>
        <v>43.764297059390529</v>
      </c>
      <c r="H14" s="52">
        <v>791461.53096611262</v>
      </c>
      <c r="I14" s="53">
        <f t="shared" si="5"/>
        <v>39.119342132018012</v>
      </c>
      <c r="J14" s="52">
        <v>56326.801104520258</v>
      </c>
      <c r="K14" s="53">
        <f t="shared" si="6"/>
        <v>42.567265575904116</v>
      </c>
      <c r="L14" s="52">
        <v>431517.97755230271</v>
      </c>
      <c r="M14" s="53">
        <f t="shared" si="7"/>
        <v>39.055308120836557</v>
      </c>
      <c r="N14" s="52">
        <v>0</v>
      </c>
      <c r="O14" s="53">
        <f t="shared" si="8"/>
        <v>0</v>
      </c>
      <c r="P14" s="52">
        <v>34040.359226602195</v>
      </c>
      <c r="Q14" s="53">
        <f t="shared" si="9"/>
        <v>26.561675624019816</v>
      </c>
      <c r="R14" s="52">
        <v>53421.80733582472</v>
      </c>
      <c r="S14" s="53">
        <f t="shared" si="10"/>
        <v>34.860347025774708</v>
      </c>
    </row>
    <row r="15" spans="1:19" x14ac:dyDescent="0.2">
      <c r="A15" s="141" t="s">
        <v>52</v>
      </c>
      <c r="B15" s="52">
        <v>1504217.8893412119</v>
      </c>
      <c r="C15" s="53">
        <f t="shared" si="1"/>
        <v>39.63408927968932</v>
      </c>
      <c r="D15" s="52">
        <f t="shared" si="2"/>
        <v>875695.11317063449</v>
      </c>
      <c r="E15" s="53">
        <f t="shared" si="3"/>
        <v>36.351397480468798</v>
      </c>
      <c r="F15" s="52">
        <v>58726.817260239128</v>
      </c>
      <c r="G15" s="53">
        <f t="shared" si="4"/>
        <v>23.170905053371595</v>
      </c>
      <c r="H15" s="52">
        <v>769659.19446210354</v>
      </c>
      <c r="I15" s="53">
        <f t="shared" si="5"/>
        <v>38.04172429765957</v>
      </c>
      <c r="J15" s="52">
        <v>47309.101448291825</v>
      </c>
      <c r="K15" s="53">
        <f t="shared" si="6"/>
        <v>35.752413522826849</v>
      </c>
      <c r="L15" s="52">
        <v>471108.88694809494</v>
      </c>
      <c r="M15" s="53">
        <f t="shared" si="7"/>
        <v>42.638554348508215</v>
      </c>
      <c r="N15" s="52">
        <v>0</v>
      </c>
      <c r="O15" s="53">
        <f t="shared" si="8"/>
        <v>0</v>
      </c>
      <c r="P15" s="52">
        <v>78624.73880587313</v>
      </c>
      <c r="Q15" s="53">
        <f t="shared" si="9"/>
        <v>61.350845162433487</v>
      </c>
      <c r="R15" s="52">
        <v>78789.150416529359</v>
      </c>
      <c r="S15" s="53">
        <f t="shared" si="10"/>
        <v>51.413781419264915</v>
      </c>
    </row>
    <row r="16" spans="1:19" x14ac:dyDescent="0.2">
      <c r="A16" s="140"/>
      <c r="B16" s="52"/>
      <c r="C16" s="53"/>
      <c r="D16" s="83"/>
      <c r="E16" s="53"/>
      <c r="F16" s="83"/>
      <c r="G16" s="53"/>
      <c r="H16" s="83"/>
      <c r="I16" s="53"/>
      <c r="J16" s="83"/>
      <c r="K16" s="53"/>
      <c r="L16" s="83"/>
      <c r="M16" s="53"/>
      <c r="N16" s="83"/>
      <c r="O16" s="53"/>
      <c r="P16" s="83"/>
    </row>
    <row r="17" spans="1:19" x14ac:dyDescent="0.2">
      <c r="A17" s="140" t="s">
        <v>12</v>
      </c>
      <c r="B17" s="81"/>
      <c r="C17" s="51"/>
      <c r="D17" s="81"/>
      <c r="E17" s="51"/>
      <c r="F17" s="81"/>
      <c r="G17" s="51"/>
      <c r="H17" s="81"/>
      <c r="I17" s="51"/>
      <c r="J17" s="81"/>
      <c r="K17" s="51"/>
      <c r="L17" s="81"/>
      <c r="M17" s="51"/>
      <c r="N17" s="81"/>
      <c r="O17" s="51"/>
      <c r="P17" s="81"/>
    </row>
    <row r="18" spans="1:19" x14ac:dyDescent="0.2">
      <c r="A18" s="126" t="s">
        <v>35</v>
      </c>
      <c r="B18" s="52">
        <v>282890.78763386665</v>
      </c>
      <c r="C18" s="53">
        <f>IF(ISNUMBER(B18/B$8*100),B18/B$8*100,0)</f>
        <v>7.4537863250601077</v>
      </c>
      <c r="D18" s="52">
        <f t="shared" si="0"/>
        <v>155586.04324531794</v>
      </c>
      <c r="E18" s="53">
        <f>IF(ISNUMBER(D18/D$8*100),D18/D$8*100,0)</f>
        <v>6.4586064434527666</v>
      </c>
      <c r="F18" s="52">
        <v>2085.9906126090445</v>
      </c>
      <c r="G18" s="53">
        <f>IF(ISNUMBER(F18/F$8*100),F18/F$8*100,0)</f>
        <v>0.82303609631699304</v>
      </c>
      <c r="H18" s="52">
        <v>140348.4608839147</v>
      </c>
      <c r="I18" s="53">
        <f>IF(ISNUMBER(H18/H$8*100),H18/H$8*100,0)</f>
        <v>6.9369631298669923</v>
      </c>
      <c r="J18" s="52">
        <v>13151.591748794177</v>
      </c>
      <c r="K18" s="53">
        <f>IF(ISNUMBER(J18/J$8*100),J18/J$8*100,0)</f>
        <v>9.9389151831642799</v>
      </c>
      <c r="L18" s="52">
        <v>104143.83918172673</v>
      </c>
      <c r="M18" s="53">
        <f>IF(ISNUMBER(L18/L$8*100),L18/L$8*100,0)</f>
        <v>9.4257248590209599</v>
      </c>
      <c r="N18" s="52">
        <v>0</v>
      </c>
      <c r="O18" s="53">
        <f>IF(ISNUMBER(N18/N$8*100),N18/N$8*100,0)</f>
        <v>0</v>
      </c>
      <c r="P18" s="52">
        <v>5896.8887478153774</v>
      </c>
      <c r="Q18" s="53">
        <f>IF(ISNUMBER(P18/P$8*100),P18/P$8*100,0)</f>
        <v>4.6013394003198034</v>
      </c>
      <c r="R18" s="52">
        <v>17264.016459004255</v>
      </c>
      <c r="S18" s="53">
        <f>IF(ISNUMBER(R18/R$8*100),R18/R$8*100,0)</f>
        <v>11.265616699118807</v>
      </c>
    </row>
    <row r="19" spans="1:19" x14ac:dyDescent="0.2">
      <c r="A19" s="189" t="s">
        <v>144</v>
      </c>
      <c r="B19" s="52">
        <v>1729095.9221957708</v>
      </c>
      <c r="C19" s="53">
        <f t="shared" ref="C19" si="11">IF(ISNUMBER(B19/B$8*100),B19/B$8*100,0)</f>
        <v>45.559318659258771</v>
      </c>
      <c r="D19" s="52">
        <f t="shared" ref="D19" si="12">F19+H19+J19</f>
        <v>991445.03928885097</v>
      </c>
      <c r="E19" s="53">
        <f t="shared" ref="E19" si="13">IF(ISNUMBER(D19/D$8*100),D19/D$8*100,0)</f>
        <v>41.156347867166104</v>
      </c>
      <c r="F19" s="52">
        <v>38708.146453043737</v>
      </c>
      <c r="G19" s="53">
        <f t="shared" ref="G19" si="14">IF(ISNUMBER(F19/F$8*100),F19/F$8*100,0)</f>
        <v>15.27245691318479</v>
      </c>
      <c r="H19" s="52">
        <v>878416.42897814128</v>
      </c>
      <c r="I19" s="53">
        <f t="shared" ref="I19" si="15">IF(ISNUMBER(H19/H$8*100),H19/H$8*100,0)</f>
        <v>43.41723694092304</v>
      </c>
      <c r="J19" s="52">
        <v>74320.463857665876</v>
      </c>
      <c r="K19" s="53">
        <f t="shared" ref="K19" si="16">IF(ISNUMBER(J19/J$8*100),J19/J$8*100,0)</f>
        <v>56.165428547650379</v>
      </c>
      <c r="L19" s="52">
        <v>584387.72173807281</v>
      </c>
      <c r="M19" s="53">
        <f t="shared" ref="M19" si="17">IF(ISNUMBER(L19/L$8*100),L19/L$8*100,0)</f>
        <v>52.891058360941138</v>
      </c>
      <c r="N19" s="52">
        <v>0</v>
      </c>
      <c r="O19" s="53">
        <f t="shared" ref="O19" si="18">IF(ISNUMBER(N19/N$8*100),N19/N$8*100,0)</f>
        <v>0</v>
      </c>
      <c r="P19" s="52">
        <v>64090.856174543784</v>
      </c>
      <c r="Q19" s="53">
        <f t="shared" ref="Q19" si="19">IF(ISNUMBER(P19/P$8*100),P19/P$8*100,0)</f>
        <v>50.01006366711789</v>
      </c>
      <c r="R19" s="52">
        <v>89172.304994256934</v>
      </c>
      <c r="S19" s="53">
        <f t="shared" ref="S19" si="20">IF(ISNUMBER(R19/R$8*100),R19/R$8*100,0)</f>
        <v>58.189298569526393</v>
      </c>
    </row>
    <row r="20" spans="1:19" x14ac:dyDescent="0.2">
      <c r="A20" s="189" t="s">
        <v>143</v>
      </c>
      <c r="B20" s="52">
        <v>423384.69114911149</v>
      </c>
      <c r="C20" s="53">
        <f t="shared" ref="C20:C23" si="21">IF(ISNUMBER(B20/B$8*100),B20/B$8*100,0)</f>
        <v>11.155609016195625</v>
      </c>
      <c r="D20" s="52">
        <f t="shared" ref="D20:D23" si="22">F20+H20+J20</f>
        <v>277121.01492169546</v>
      </c>
      <c r="E20" s="53">
        <f t="shared" ref="E20:E23" si="23">IF(ISNUMBER(D20/D$8*100),D20/D$8*100,0)</f>
        <v>11.503702615326285</v>
      </c>
      <c r="F20" s="52">
        <v>10649.26379920641</v>
      </c>
      <c r="G20" s="53">
        <f t="shared" ref="G20:G23" si="24">IF(ISNUMBER(F20/F$8*100),F20/F$8*100,0)</f>
        <v>4.2017104261971072</v>
      </c>
      <c r="H20" s="52">
        <v>246541.4023108095</v>
      </c>
      <c r="I20" s="53">
        <f t="shared" ref="I20:I23" si="25">IF(ISNUMBER(H20/H$8*100),H20/H$8*100,0)</f>
        <v>12.185731193948573</v>
      </c>
      <c r="J20" s="52">
        <v>19930.348811679534</v>
      </c>
      <c r="K20" s="53">
        <f t="shared" ref="K20:K23" si="26">IF(ISNUMBER(J20/J$8*100),J20/J$8*100,0)</f>
        <v>15.061754515632963</v>
      </c>
      <c r="L20" s="52">
        <v>107567.56957804308</v>
      </c>
      <c r="M20" s="53">
        <f t="shared" ref="M20:M23" si="27">IF(ISNUMBER(L20/L$8*100),L20/L$8*100,0)</f>
        <v>9.7355957161038553</v>
      </c>
      <c r="N20" s="52">
        <v>0</v>
      </c>
      <c r="O20" s="53">
        <f t="shared" ref="O20:O23" si="28">IF(ISNUMBER(N20/N$8*100),N20/N$8*100,0)</f>
        <v>0</v>
      </c>
      <c r="P20" s="52">
        <v>21201.904541095671</v>
      </c>
      <c r="Q20" s="53">
        <f t="shared" ref="Q20:Q23" si="29">IF(ISNUMBER(P20/P$8*100),P20/P$8*100,0)</f>
        <v>16.543835724034121</v>
      </c>
      <c r="R20" s="52">
        <v>17494.202108276877</v>
      </c>
      <c r="S20" s="53">
        <f t="shared" ref="S20:S23" si="30">IF(ISNUMBER(R20/R$8*100),R20/R$8*100,0)</f>
        <v>11.415824114670166</v>
      </c>
    </row>
    <row r="21" spans="1:19" x14ac:dyDescent="0.2">
      <c r="A21" s="189" t="s">
        <v>145</v>
      </c>
      <c r="B21" s="52">
        <v>805733.65465721465</v>
      </c>
      <c r="C21" s="53">
        <f t="shared" si="21"/>
        <v>21.229982591365452</v>
      </c>
      <c r="D21" s="52">
        <f t="shared" si="22"/>
        <v>554964.46932815539</v>
      </c>
      <c r="E21" s="53">
        <f t="shared" si="23"/>
        <v>23.037394760651399</v>
      </c>
      <c r="F21" s="52">
        <v>67655.289399284957</v>
      </c>
      <c r="G21" s="53">
        <f t="shared" si="24"/>
        <v>26.69367011807352</v>
      </c>
      <c r="H21" s="52">
        <v>467670.77412611526</v>
      </c>
      <c r="I21" s="53">
        <f t="shared" si="25"/>
        <v>23.11542924373483</v>
      </c>
      <c r="J21" s="52">
        <v>19638.405802755107</v>
      </c>
      <c r="K21" s="53">
        <f t="shared" si="26"/>
        <v>14.841127472196666</v>
      </c>
      <c r="L21" s="52">
        <v>204871.95791057433</v>
      </c>
      <c r="M21" s="53">
        <f t="shared" si="27"/>
        <v>18.542303815248872</v>
      </c>
      <c r="N21" s="52">
        <v>0</v>
      </c>
      <c r="O21" s="53">
        <f t="shared" si="28"/>
        <v>0</v>
      </c>
      <c r="P21" s="52">
        <v>25874.709913104991</v>
      </c>
      <c r="Q21" s="53">
        <f t="shared" si="29"/>
        <v>20.190023466039271</v>
      </c>
      <c r="R21" s="52">
        <v>20022.517505382395</v>
      </c>
      <c r="S21" s="53">
        <f t="shared" si="30"/>
        <v>13.0656738020768</v>
      </c>
    </row>
    <row r="22" spans="1:19" x14ac:dyDescent="0.2">
      <c r="A22" s="126" t="s">
        <v>38</v>
      </c>
      <c r="B22" s="52">
        <v>509774.92225738324</v>
      </c>
      <c r="C22" s="53">
        <f t="shared" si="21"/>
        <v>13.431873749450334</v>
      </c>
      <c r="D22" s="52">
        <f t="shared" si="22"/>
        <v>399125.22717697162</v>
      </c>
      <c r="E22" s="53">
        <f t="shared" si="23"/>
        <v>16.568277656661287</v>
      </c>
      <c r="F22" s="52">
        <v>132377.20360148005</v>
      </c>
      <c r="G22" s="53">
        <f t="shared" si="24"/>
        <v>52.229965099052691</v>
      </c>
      <c r="H22" s="52">
        <v>263400.58358707797</v>
      </c>
      <c r="I22" s="53">
        <f t="shared" si="25"/>
        <v>13.019025112361767</v>
      </c>
      <c r="J22" s="52">
        <v>3347.4399884136087</v>
      </c>
      <c r="K22" s="53">
        <f t="shared" si="26"/>
        <v>2.5297258887788758</v>
      </c>
      <c r="L22" s="52">
        <v>93933.863115694185</v>
      </c>
      <c r="M22" s="53">
        <f t="shared" si="27"/>
        <v>8.5016526722093779</v>
      </c>
      <c r="N22" s="52">
        <v>0</v>
      </c>
      <c r="O22" s="53">
        <f t="shared" si="28"/>
        <v>0</v>
      </c>
      <c r="P22" s="52">
        <v>9985.8570223326005</v>
      </c>
      <c r="Q22" s="53">
        <f t="shared" si="29"/>
        <v>7.7919593412444286</v>
      </c>
      <c r="R22" s="52">
        <v>6729.9749423810272</v>
      </c>
      <c r="S22" s="53">
        <f t="shared" si="30"/>
        <v>4.3916384275685392</v>
      </c>
    </row>
    <row r="23" spans="1:19" x14ac:dyDescent="0.2">
      <c r="A23" s="124" t="s">
        <v>45</v>
      </c>
      <c r="B23" s="52">
        <v>44382.930070144874</v>
      </c>
      <c r="C23" s="53">
        <f t="shared" si="21"/>
        <v>1.1694296586678252</v>
      </c>
      <c r="D23" s="52">
        <f t="shared" si="22"/>
        <v>30730.553363855357</v>
      </c>
      <c r="E23" s="53">
        <f t="shared" si="23"/>
        <v>1.2756706567421372</v>
      </c>
      <c r="F23" s="52">
        <v>1974.7897609689003</v>
      </c>
      <c r="G23" s="53">
        <f t="shared" si="24"/>
        <v>0.77916134717487762</v>
      </c>
      <c r="H23" s="52">
        <v>26819.796265073499</v>
      </c>
      <c r="I23" s="53">
        <f t="shared" si="25"/>
        <v>1.3256143791647541</v>
      </c>
      <c r="J23" s="52">
        <v>1935.9673378129578</v>
      </c>
      <c r="K23" s="53">
        <f t="shared" si="26"/>
        <v>1.4630483925767781</v>
      </c>
      <c r="L23" s="52">
        <v>9984.494533244846</v>
      </c>
      <c r="M23" s="53">
        <f t="shared" si="27"/>
        <v>0.90366457647624088</v>
      </c>
      <c r="N23" s="52">
        <v>0</v>
      </c>
      <c r="O23" s="53">
        <f t="shared" si="28"/>
        <v>0</v>
      </c>
      <c r="P23" s="52">
        <v>1105.7015802405685</v>
      </c>
      <c r="Q23" s="53">
        <f t="shared" si="29"/>
        <v>0.86277840124449401</v>
      </c>
      <c r="R23" s="52">
        <v>2562.180592804074</v>
      </c>
      <c r="S23" s="53">
        <f t="shared" si="30"/>
        <v>1.6719483870392773</v>
      </c>
    </row>
    <row r="24" spans="1:19" x14ac:dyDescent="0.2">
      <c r="A24"/>
      <c r="B24" s="83"/>
      <c r="C24" s="84"/>
      <c r="D24" s="83"/>
      <c r="E24" s="84"/>
      <c r="F24" s="83"/>
      <c r="G24" s="84"/>
      <c r="H24" s="83"/>
      <c r="I24" s="84"/>
      <c r="J24" s="83"/>
      <c r="K24" s="84"/>
      <c r="L24" s="83"/>
      <c r="M24" s="84"/>
      <c r="N24" s="83"/>
      <c r="O24" s="84"/>
      <c r="P24" s="83"/>
      <c r="Q24" s="84"/>
      <c r="R24" s="83"/>
      <c r="S24" s="84"/>
    </row>
    <row r="25" spans="1:19" x14ac:dyDescent="0.2">
      <c r="A25" s="145" t="s">
        <v>17</v>
      </c>
      <c r="B25" s="52"/>
      <c r="C25" s="53"/>
      <c r="D25" s="52"/>
      <c r="E25" s="53"/>
      <c r="F25" s="52"/>
      <c r="G25" s="53"/>
      <c r="H25" s="52"/>
      <c r="I25" s="53"/>
      <c r="J25" s="52"/>
      <c r="K25" s="53"/>
      <c r="L25" s="52"/>
      <c r="M25" s="53"/>
      <c r="N25" s="52"/>
      <c r="O25" s="53"/>
      <c r="P25" s="52"/>
      <c r="Q25" s="53"/>
      <c r="R25" s="52"/>
      <c r="S25" s="53"/>
    </row>
    <row r="26" spans="1:19" x14ac:dyDescent="0.2">
      <c r="A26" s="143" t="s">
        <v>39</v>
      </c>
      <c r="B26" s="52">
        <v>198599.27967954468</v>
      </c>
      <c r="C26" s="53">
        <f t="shared" ref="C26:C32" si="31">IF(ISNUMBER(B26/B$8*100),B26/B$8*100,0)</f>
        <v>5.2328200837635181</v>
      </c>
      <c r="D26" s="52">
        <f t="shared" ref="D26:D31" si="32">F26+H26+J26</f>
        <v>141263.15833710443</v>
      </c>
      <c r="E26" s="53">
        <f t="shared" ref="E26:E32" si="33">IF(ISNUMBER(D26/D$8*100),D26/D$8*100,0)</f>
        <v>5.8640423371391757</v>
      </c>
      <c r="F26" s="52">
        <v>954.52592319454595</v>
      </c>
      <c r="G26" s="53">
        <f t="shared" ref="G26:G32" si="34">IF(ISNUMBER(F26/F$8*100),F26/F$8*100,0)</f>
        <v>0.37661209255242778</v>
      </c>
      <c r="H26" s="52">
        <v>131049.87111999605</v>
      </c>
      <c r="I26" s="53">
        <f t="shared" ref="I26:I32" si="35">IF(ISNUMBER(H26/H$8*100),H26/H$8*100,0)</f>
        <v>6.4773644000639283</v>
      </c>
      <c r="J26" s="52">
        <v>9258.7612939138162</v>
      </c>
      <c r="K26" s="53">
        <f t="shared" ref="K26:K32" si="36">IF(ISNUMBER(J26/J$8*100),J26/J$8*100,0)</f>
        <v>6.9970270488217494</v>
      </c>
      <c r="L26" s="52">
        <v>13465.946980770635</v>
      </c>
      <c r="M26" s="53">
        <f t="shared" ref="M26:M32" si="37">IF(ISNUMBER(L26/L$8*100),L26/L$8*100,0)</f>
        <v>1.2187596712795159</v>
      </c>
      <c r="N26" s="52">
        <v>0</v>
      </c>
      <c r="O26" s="53">
        <f t="shared" ref="O26:O32" si="38">IF(ISNUMBER(N26/N$8*100),N26/N$8*100,0)</f>
        <v>0</v>
      </c>
      <c r="P26" s="52">
        <v>30353.942499057855</v>
      </c>
      <c r="Q26" s="53">
        <f t="shared" ref="Q26:Q32" si="39">IF(ISNUMBER(P26/P$8*100),P26/P$8*100,0)</f>
        <v>23.685166457939339</v>
      </c>
      <c r="R26" s="52">
        <v>13516.231862610892</v>
      </c>
      <c r="S26" s="53">
        <f t="shared" ref="S26:S32" si="40">IF(ISNUMBER(R26/R$8*100),R26/R$8*100,0)</f>
        <v>8.8200036035747296</v>
      </c>
    </row>
    <row r="27" spans="1:19" x14ac:dyDescent="0.2">
      <c r="A27" s="143" t="s">
        <v>40</v>
      </c>
      <c r="B27" s="52">
        <v>471142.78977327154</v>
      </c>
      <c r="C27" s="53">
        <f t="shared" si="31"/>
        <v>12.413969761743704</v>
      </c>
      <c r="D27" s="52">
        <f t="shared" si="32"/>
        <v>377816.61374786199</v>
      </c>
      <c r="E27" s="53">
        <f t="shared" si="33"/>
        <v>15.683725642074123</v>
      </c>
      <c r="F27" s="52">
        <v>15975.565647987072</v>
      </c>
      <c r="G27" s="53">
        <f t="shared" si="34"/>
        <v>6.3032245245484297</v>
      </c>
      <c r="H27" s="52">
        <v>343352.18957930506</v>
      </c>
      <c r="I27" s="53">
        <f t="shared" si="35"/>
        <v>16.970770214863975</v>
      </c>
      <c r="J27" s="52">
        <v>18488.858520569884</v>
      </c>
      <c r="K27" s="53">
        <f t="shared" si="36"/>
        <v>13.972392101231135</v>
      </c>
      <c r="L27" s="52">
        <v>45816.158465867498</v>
      </c>
      <c r="M27" s="53">
        <f t="shared" si="37"/>
        <v>4.1466735544769913</v>
      </c>
      <c r="N27" s="52">
        <v>0</v>
      </c>
      <c r="O27" s="53">
        <f t="shared" si="38"/>
        <v>0</v>
      </c>
      <c r="P27" s="52">
        <v>28470.994683529123</v>
      </c>
      <c r="Q27" s="53">
        <f t="shared" si="39"/>
        <v>22.215903200166629</v>
      </c>
      <c r="R27" s="52">
        <v>19039.022876014009</v>
      </c>
      <c r="S27" s="53">
        <f t="shared" si="40"/>
        <v>12.423895363877534</v>
      </c>
    </row>
    <row r="28" spans="1:19" x14ac:dyDescent="0.2">
      <c r="A28" s="143" t="s">
        <v>41</v>
      </c>
      <c r="B28" s="52">
        <v>484563.58237736224</v>
      </c>
      <c r="C28" s="53">
        <f t="shared" si="31"/>
        <v>12.767589337766488</v>
      </c>
      <c r="D28" s="52">
        <f t="shared" si="32"/>
        <v>365383.84051069821</v>
      </c>
      <c r="E28" s="53">
        <f t="shared" si="33"/>
        <v>15.167622862771973</v>
      </c>
      <c r="F28" s="52">
        <v>27655.703764461774</v>
      </c>
      <c r="G28" s="53">
        <f t="shared" si="34"/>
        <v>10.9116706132885</v>
      </c>
      <c r="H28" s="52">
        <v>323465.40189057513</v>
      </c>
      <c r="I28" s="53">
        <f t="shared" si="35"/>
        <v>15.987831662496685</v>
      </c>
      <c r="J28" s="52">
        <v>14262.734855661258</v>
      </c>
      <c r="K28" s="53">
        <f t="shared" si="36"/>
        <v>10.778627767500099</v>
      </c>
      <c r="L28" s="52">
        <v>87269.144516656685</v>
      </c>
      <c r="M28" s="53">
        <f t="shared" si="37"/>
        <v>7.898450367868465</v>
      </c>
      <c r="N28" s="52">
        <v>0</v>
      </c>
      <c r="O28" s="53">
        <f t="shared" si="38"/>
        <v>0</v>
      </c>
      <c r="P28" s="52">
        <v>14434.243982209851</v>
      </c>
      <c r="Q28" s="53">
        <f t="shared" si="39"/>
        <v>11.263033506232706</v>
      </c>
      <c r="R28" s="52">
        <v>17476.353367799358</v>
      </c>
      <c r="S28" s="53">
        <f t="shared" si="40"/>
        <v>11.404176936896716</v>
      </c>
    </row>
    <row r="29" spans="1:19" x14ac:dyDescent="0.2">
      <c r="A29" s="143" t="s">
        <v>46</v>
      </c>
      <c r="B29" s="52">
        <v>560138.22678778926</v>
      </c>
      <c r="C29" s="53">
        <f t="shared" si="31"/>
        <v>14.758878116518797</v>
      </c>
      <c r="D29" s="52">
        <f t="shared" si="32"/>
        <v>398859.08026032429</v>
      </c>
      <c r="E29" s="53">
        <f t="shared" si="33"/>
        <v>16.557229505073209</v>
      </c>
      <c r="F29" s="52">
        <v>41626.585478070956</v>
      </c>
      <c r="G29" s="53">
        <f t="shared" si="34"/>
        <v>16.423938922729072</v>
      </c>
      <c r="H29" s="52">
        <v>340452.75201905961</v>
      </c>
      <c r="I29" s="53">
        <f t="shared" si="35"/>
        <v>16.827460546014734</v>
      </c>
      <c r="J29" s="52">
        <v>16779.742763193757</v>
      </c>
      <c r="K29" s="53">
        <f t="shared" si="36"/>
        <v>12.680779886129615</v>
      </c>
      <c r="L29" s="52">
        <v>128055.2041621423</v>
      </c>
      <c r="M29" s="53">
        <f t="shared" si="37"/>
        <v>11.589865811379592</v>
      </c>
      <c r="N29" s="52">
        <v>0</v>
      </c>
      <c r="O29" s="53">
        <f t="shared" si="38"/>
        <v>0</v>
      </c>
      <c r="P29" s="52">
        <v>13349.164195512551</v>
      </c>
      <c r="Q29" s="53">
        <f t="shared" si="39"/>
        <v>10.416346280384907</v>
      </c>
      <c r="R29" s="52">
        <v>19874.778169810383</v>
      </c>
      <c r="S29" s="53">
        <f t="shared" si="40"/>
        <v>12.9692666461934</v>
      </c>
    </row>
    <row r="30" spans="1:19" x14ac:dyDescent="0.2">
      <c r="A30" s="143" t="s">
        <v>47</v>
      </c>
      <c r="B30" s="52">
        <v>718581.54980845179</v>
      </c>
      <c r="C30" s="53">
        <f t="shared" si="31"/>
        <v>18.933643524422489</v>
      </c>
      <c r="D30" s="52">
        <f t="shared" si="32"/>
        <v>459947.17763218877</v>
      </c>
      <c r="E30" s="53">
        <f t="shared" si="33"/>
        <v>19.09308664929085</v>
      </c>
      <c r="F30" s="52">
        <v>62071.082412533178</v>
      </c>
      <c r="G30" s="53">
        <f t="shared" si="34"/>
        <v>24.490398496609306</v>
      </c>
      <c r="H30" s="52">
        <v>370423.14613949001</v>
      </c>
      <c r="I30" s="53">
        <f t="shared" si="35"/>
        <v>18.308798621912622</v>
      </c>
      <c r="J30" s="52">
        <v>27452.949080165567</v>
      </c>
      <c r="K30" s="53">
        <f t="shared" si="36"/>
        <v>20.746730711171164</v>
      </c>
      <c r="L30" s="52">
        <v>212962.2654737003</v>
      </c>
      <c r="M30" s="53">
        <f t="shared" si="37"/>
        <v>19.274531604372495</v>
      </c>
      <c r="N30" s="52">
        <v>0</v>
      </c>
      <c r="O30" s="53">
        <f t="shared" si="38"/>
        <v>0</v>
      </c>
      <c r="P30" s="52">
        <v>14857.827279004006</v>
      </c>
      <c r="Q30" s="53">
        <f t="shared" si="39"/>
        <v>11.593555345156387</v>
      </c>
      <c r="R30" s="52">
        <v>30814.279423558983</v>
      </c>
      <c r="S30" s="53">
        <f t="shared" si="40"/>
        <v>20.10782726428085</v>
      </c>
    </row>
    <row r="31" spans="1:19" x14ac:dyDescent="0.2">
      <c r="A31" s="143" t="s">
        <v>48</v>
      </c>
      <c r="B31" s="52">
        <v>914738.452107894</v>
      </c>
      <c r="C31" s="53">
        <f t="shared" si="31"/>
        <v>24.102110296193374</v>
      </c>
      <c r="D31" s="52">
        <f t="shared" si="32"/>
        <v>491370.67988738226</v>
      </c>
      <c r="E31" s="53">
        <f t="shared" si="33"/>
        <v>20.397522637943403</v>
      </c>
      <c r="F31" s="52">
        <v>85674.611885763472</v>
      </c>
      <c r="G31" s="53">
        <f t="shared" si="34"/>
        <v>33.803267231264286</v>
      </c>
      <c r="H31" s="52">
        <v>376826.27880367276</v>
      </c>
      <c r="I31" s="53">
        <f t="shared" si="35"/>
        <v>18.625284423946621</v>
      </c>
      <c r="J31" s="52">
        <v>28869.789197946036</v>
      </c>
      <c r="K31" s="53">
        <f t="shared" si="36"/>
        <v>21.817464507330531</v>
      </c>
      <c r="L31" s="52">
        <v>369859.5196423218</v>
      </c>
      <c r="M31" s="53">
        <f t="shared" si="37"/>
        <v>33.474798855407265</v>
      </c>
      <c r="N31" s="52">
        <v>0</v>
      </c>
      <c r="O31" s="53">
        <f t="shared" si="38"/>
        <v>0</v>
      </c>
      <c r="P31" s="52">
        <v>17049.498000244483</v>
      </c>
      <c r="Q31" s="53">
        <f t="shared" si="39"/>
        <v>13.303714934975201</v>
      </c>
      <c r="R31" s="52">
        <v>36458.754577945154</v>
      </c>
      <c r="S31" s="53">
        <f t="shared" si="40"/>
        <v>23.791123889258799</v>
      </c>
    </row>
    <row r="32" spans="1:19" x14ac:dyDescent="0.2">
      <c r="A32" s="142" t="s">
        <v>75</v>
      </c>
      <c r="B32" s="52">
        <v>447499.02742912248</v>
      </c>
      <c r="C32" s="53">
        <f t="shared" si="31"/>
        <v>11.79098887958828</v>
      </c>
      <c r="D32" s="52">
        <f t="shared" ref="D32" si="41">F32+H32+J32</f>
        <v>174331.79694928371</v>
      </c>
      <c r="E32" s="53">
        <f t="shared" si="33"/>
        <v>7.2367703657071196</v>
      </c>
      <c r="F32" s="52">
        <v>19492.608514582233</v>
      </c>
      <c r="G32" s="53">
        <f t="shared" si="34"/>
        <v>7.6908881190080098</v>
      </c>
      <c r="H32" s="52">
        <v>137627.80659903042</v>
      </c>
      <c r="I32" s="53">
        <f t="shared" si="35"/>
        <v>6.8024901307012424</v>
      </c>
      <c r="J32" s="52">
        <v>17211.381835671044</v>
      </c>
      <c r="K32" s="53">
        <f t="shared" si="36"/>
        <v>13.006977977815726</v>
      </c>
      <c r="L32" s="52">
        <v>247461.20681589824</v>
      </c>
      <c r="M32" s="53">
        <f t="shared" si="37"/>
        <v>22.396920135216259</v>
      </c>
      <c r="N32" s="52">
        <v>0</v>
      </c>
      <c r="O32" s="53">
        <f t="shared" si="38"/>
        <v>0</v>
      </c>
      <c r="P32" s="52">
        <v>9640.2473395751585</v>
      </c>
      <c r="Q32" s="53">
        <f t="shared" si="39"/>
        <v>7.5222802751448699</v>
      </c>
      <c r="R32" s="52">
        <v>16065.776324366834</v>
      </c>
      <c r="S32" s="53">
        <f t="shared" si="40"/>
        <v>10.483706295917981</v>
      </c>
    </row>
    <row r="33" spans="1:19" x14ac:dyDescent="0.2">
      <c r="A33" s="144"/>
      <c r="B33" s="83"/>
      <c r="C33" s="53"/>
      <c r="D33" s="83"/>
      <c r="E33" s="53"/>
      <c r="F33" s="83"/>
      <c r="G33" s="53"/>
      <c r="H33" s="83"/>
      <c r="I33" s="53"/>
      <c r="J33" s="83"/>
      <c r="K33" s="53"/>
      <c r="L33" s="83"/>
      <c r="M33" s="53"/>
      <c r="N33" s="83"/>
      <c r="O33" s="53"/>
      <c r="P33" s="83"/>
      <c r="Q33" s="53"/>
      <c r="R33" s="83"/>
      <c r="S33" s="53"/>
    </row>
    <row r="34" spans="1:19" x14ac:dyDescent="0.2">
      <c r="A34" s="140" t="s">
        <v>13</v>
      </c>
      <c r="B34" s="81"/>
      <c r="C34" s="51"/>
      <c r="D34" s="81"/>
      <c r="E34" s="51"/>
      <c r="F34" s="81"/>
      <c r="G34" s="51"/>
      <c r="H34" s="81"/>
      <c r="I34" s="51"/>
      <c r="J34" s="81"/>
      <c r="K34" s="51"/>
      <c r="L34" s="81"/>
      <c r="M34" s="51"/>
      <c r="N34" s="81"/>
      <c r="O34" s="51"/>
      <c r="P34" s="81"/>
      <c r="Q34" s="51"/>
      <c r="R34" s="81"/>
      <c r="S34" s="51"/>
    </row>
    <row r="35" spans="1:19" x14ac:dyDescent="0.2">
      <c r="A35" s="142" t="s">
        <v>53</v>
      </c>
      <c r="B35" s="52">
        <v>2419700.9584627855</v>
      </c>
      <c r="C35" s="53">
        <f>IF(ISNUMBER(B35/B$8*100),B35/B$8*100,0)</f>
        <v>63.755819218361673</v>
      </c>
      <c r="D35" s="52">
        <f t="shared" ref="D35" si="42">F35+H35+J35</f>
        <v>1627165.0447352163</v>
      </c>
      <c r="E35" s="53">
        <f>IF(ISNUMBER(D35/D$8*100),D35/D$8*100,0)</f>
        <v>67.54602420165493</v>
      </c>
      <c r="F35" s="52">
        <v>114277.15946579438</v>
      </c>
      <c r="G35" s="53">
        <f>IF(ISNUMBER(F35/F$8*100),F35/F$8*100,0)</f>
        <v>45.088518930238116</v>
      </c>
      <c r="H35" s="52">
        <v>1499240.6182712563</v>
      </c>
      <c r="I35" s="53">
        <f>IF(ISNUMBER(H35/H$8*100),H35/H$8*100,0)</f>
        <v>74.102536117933738</v>
      </c>
      <c r="J35" s="52">
        <v>13647.266998165493</v>
      </c>
      <c r="K35" s="53">
        <f>IF(ISNUMBER(J35/J$8*100),J35/J$8*100,0)</f>
        <v>10.313506666537158</v>
      </c>
      <c r="L35" s="52">
        <v>602023.22166863538</v>
      </c>
      <c r="M35" s="53">
        <f>IF(ISNUMBER(L35/L$8*100),L35/L$8*100,0)</f>
        <v>54.487190896507698</v>
      </c>
      <c r="N35" s="52">
        <v>0</v>
      </c>
      <c r="O35" s="53">
        <f>IF(ISNUMBER(N35/N$8*100),N35/N$8*100,0)</f>
        <v>0</v>
      </c>
      <c r="P35" s="52">
        <v>71752.377328623072</v>
      </c>
      <c r="Q35" s="53">
        <f>IF(ISNUMBER(P35/P$8*100),P35/P$8*100,0)</f>
        <v>55.988344869338121</v>
      </c>
      <c r="R35" s="52">
        <v>118760.3147302642</v>
      </c>
      <c r="S35" s="53">
        <f>IF(ISNUMBER(R35/R$8*100),R35/R$8*100,0)</f>
        <v>77.496924773844711</v>
      </c>
    </row>
    <row r="36" spans="1:19" x14ac:dyDescent="0.2">
      <c r="A36" s="142" t="s">
        <v>3</v>
      </c>
      <c r="B36" s="52">
        <v>1375561.9495007547</v>
      </c>
      <c r="C36" s="53">
        <f>IF(ISNUMBER(B36/B$8*100),B36/B$8*100,0)</f>
        <v>36.244180781637716</v>
      </c>
      <c r="D36" s="52">
        <f t="shared" ref="D36" si="43">F36+H36+J36</f>
        <v>781807.30258966202</v>
      </c>
      <c r="E36" s="53">
        <f>IF(ISNUMBER(D36/D$8*100),D36/D$8*100,0)</f>
        <v>32.453975798346356</v>
      </c>
      <c r="F36" s="52">
        <v>139173.52416079873</v>
      </c>
      <c r="G36" s="53">
        <f>IF(ISNUMBER(F36/F$8*100),F36/F$8*100,0)</f>
        <v>54.911481069761855</v>
      </c>
      <c r="H36" s="52">
        <v>523956.82787990774</v>
      </c>
      <c r="I36" s="53">
        <f>IF(ISNUMBER(H36/H$8*100),H36/H$8*100,0)</f>
        <v>25.8974638820678</v>
      </c>
      <c r="J36" s="52">
        <v>118676.9505489556</v>
      </c>
      <c r="K36" s="53">
        <f>IF(ISNUMBER(J36/J$8*100),J36/J$8*100,0)</f>
        <v>89.686493333462664</v>
      </c>
      <c r="L36" s="52">
        <v>502866.22438872018</v>
      </c>
      <c r="M36" s="53">
        <f>IF(ISNUMBER(L36/L$8*100),L36/L$8*100,0)</f>
        <v>45.5128091034927</v>
      </c>
      <c r="N36" s="52">
        <v>0</v>
      </c>
      <c r="O36" s="53">
        <f>IF(ISNUMBER(N36/N$8*100),N36/N$8*100,0)</f>
        <v>0</v>
      </c>
      <c r="P36" s="52">
        <v>56403.540650509822</v>
      </c>
      <c r="Q36" s="53">
        <f>IF(ISNUMBER(P36/P$8*100),P36/P$8*100,0)</f>
        <v>44.011655130661808</v>
      </c>
      <c r="R36" s="52">
        <v>34484.881871841397</v>
      </c>
      <c r="S36" s="53">
        <f>IF(ISNUMBER(R36/R$8*100),R36/R$8*100,0)</f>
        <v>22.503075226155293</v>
      </c>
    </row>
    <row r="37" spans="1:19" x14ac:dyDescent="0.2">
      <c r="A37" s="144"/>
      <c r="B37" s="83"/>
      <c r="C37" s="53"/>
      <c r="D37" s="83"/>
      <c r="E37" s="53"/>
      <c r="F37" s="83"/>
      <c r="G37" s="53"/>
      <c r="H37" s="83"/>
      <c r="I37" s="53"/>
      <c r="J37" s="83"/>
      <c r="K37" s="53"/>
      <c r="L37" s="83"/>
      <c r="M37" s="53"/>
      <c r="N37" s="83"/>
      <c r="O37" s="53"/>
      <c r="P37" s="83"/>
      <c r="R37" s="83"/>
    </row>
    <row r="38" spans="1:19" x14ac:dyDescent="0.2">
      <c r="A38" s="140" t="s">
        <v>84</v>
      </c>
      <c r="B38" s="81"/>
      <c r="C38" s="51"/>
      <c r="D38" s="81"/>
      <c r="E38" s="51"/>
      <c r="F38" s="81"/>
      <c r="G38" s="51"/>
      <c r="H38" s="81"/>
      <c r="I38" s="51"/>
      <c r="J38" s="81"/>
      <c r="K38" s="51"/>
      <c r="L38" s="81"/>
      <c r="M38" s="51"/>
      <c r="N38" s="81"/>
      <c r="O38" s="51"/>
      <c r="P38" s="81"/>
      <c r="Q38" s="51"/>
      <c r="R38" s="81"/>
      <c r="S38" s="51"/>
    </row>
    <row r="39" spans="1:19" x14ac:dyDescent="0.2">
      <c r="A39" s="138" t="s">
        <v>78</v>
      </c>
      <c r="B39" s="82">
        <f>SUM(B40:B41)</f>
        <v>2354269.8462626454</v>
      </c>
      <c r="C39" s="53">
        <f t="shared" ref="C39" si="44">IF(ISNUMBER(B39/B$8*100),B39/B$8*100,0)</f>
        <v>62.031798675203866</v>
      </c>
      <c r="D39" s="82">
        <f t="shared" si="0"/>
        <v>1574349.6105872041</v>
      </c>
      <c r="E39" s="53">
        <f t="shared" ref="E39" si="45">IF(ISNUMBER(D39/D$8*100),D39/D$8*100,0)</f>
        <v>65.35357752593184</v>
      </c>
      <c r="F39" s="82">
        <f>SUM(F40:F41)</f>
        <v>95446.553894957615</v>
      </c>
      <c r="G39" s="53">
        <f t="shared" ref="G39" si="46">IF(ISNUMBER(F39/F$8*100),F39/F$8*100,0)</f>
        <v>37.658826770251785</v>
      </c>
      <c r="H39" s="82">
        <f>SUM(H40:H41)</f>
        <v>1357912.6517454721</v>
      </c>
      <c r="I39" s="53">
        <f t="shared" ref="I39" si="47">IF(ISNUMBER(H39/H$8*100),H39/H$8*100,0)</f>
        <v>67.117159243588532</v>
      </c>
      <c r="J39" s="82">
        <f>SUM(J40:J41)</f>
        <v>120990.40494677451</v>
      </c>
      <c r="K39" s="53">
        <f t="shared" ref="K39" si="48">IF(ISNUMBER(J39/J$8*100),J39/J$8*100,0)</f>
        <v>91.434816082467435</v>
      </c>
      <c r="L39" s="82">
        <f>SUM(L40:L41)</f>
        <v>651108.41113167116</v>
      </c>
      <c r="M39" s="53">
        <f t="shared" ref="M39" si="49">IF(ISNUMBER(L39/L$8*100),L39/L$8*100,0)</f>
        <v>58.929733961625189</v>
      </c>
      <c r="N39" s="82">
        <f>SUM(N40:N41)</f>
        <v>0</v>
      </c>
      <c r="O39" s="53">
        <f t="shared" ref="O39" si="50">IF(ISNUMBER(N39/N$8*100),N39/N$8*100,0)</f>
        <v>0</v>
      </c>
      <c r="P39" s="82">
        <f>SUM(P40:P41)</f>
        <v>0</v>
      </c>
      <c r="Q39" s="53">
        <f t="shared" ref="Q39" si="51">IF(ISNUMBER(P39/P$8*100),P39/P$8*100,0)</f>
        <v>0</v>
      </c>
      <c r="R39" s="82">
        <f>SUM(R40:R41)</f>
        <v>128811.82454374094</v>
      </c>
      <c r="S39" s="53">
        <f t="shared" ref="S39" si="52">IF(ISNUMBER(R39/R$8*100),R39/R$8*100,0)</f>
        <v>84.056027464400827</v>
      </c>
    </row>
    <row r="40" spans="1:19" x14ac:dyDescent="0.2">
      <c r="A40" s="174" t="s">
        <v>134</v>
      </c>
      <c r="B40" s="52">
        <v>976612.10608973599</v>
      </c>
      <c r="C40" s="53">
        <f t="shared" ref="C40:C47" si="53">IF(ISNUMBER(B40/B$8*100),B40/B$8*100,0)</f>
        <v>25.732396668502737</v>
      </c>
      <c r="D40" s="82">
        <f t="shared" ref="D40:D46" si="54">F40+H40+J40</f>
        <v>608746.79795075336</v>
      </c>
      <c r="E40" s="53">
        <f t="shared" ref="E40:E47" si="55">IF(ISNUMBER(D40/D$8*100),D40/D$8*100,0)</f>
        <v>25.26997865404158</v>
      </c>
      <c r="F40" s="52">
        <v>30342.661084276166</v>
      </c>
      <c r="G40" s="53">
        <f t="shared" ref="G40:G47" si="56">IF(ISNUMBER(F40/F$8*100),F40/F$8*100,0)</f>
        <v>11.971820572786367</v>
      </c>
      <c r="H40" s="52">
        <v>534068.23625388602</v>
      </c>
      <c r="I40" s="53">
        <f t="shared" ref="I40:I47" si="57">IF(ISNUMBER(H40/H$8*100),H40/H$8*100,0)</f>
        <v>26.397237564226895</v>
      </c>
      <c r="J40" s="52">
        <v>44335.900612591147</v>
      </c>
      <c r="K40" s="53">
        <f t="shared" ref="K40:K47" si="58">IF(ISNUMBER(J40/J$8*100),J40/J$8*100,0)</f>
        <v>33.505507483392378</v>
      </c>
      <c r="L40" s="52">
        <v>305234.09682065848</v>
      </c>
      <c r="M40" s="53">
        <f t="shared" ref="M40:M47" si="59">IF(ISNUMBER(L40/L$8*100),L40/L$8*100,0)</f>
        <v>27.625759111904379</v>
      </c>
      <c r="N40" s="52">
        <v>0</v>
      </c>
      <c r="O40" s="53">
        <f t="shared" ref="O40:O47" si="60">IF(ISNUMBER(N40/N$8*100),N40/N$8*100,0)</f>
        <v>0</v>
      </c>
      <c r="P40" s="52">
        <v>0</v>
      </c>
      <c r="Q40" s="53">
        <f t="shared" ref="Q40:Q47" si="61">IF(ISNUMBER(P40/P$8*100),P40/P$8*100,0)</f>
        <v>0</v>
      </c>
      <c r="R40" s="52">
        <v>62631.211318317975</v>
      </c>
      <c r="S40" s="53">
        <f t="shared" ref="S40:S47" si="62">IF(ISNUMBER(R40/R$8*100),R40/R$8*100,0)</f>
        <v>40.869934397315667</v>
      </c>
    </row>
    <row r="41" spans="1:19" x14ac:dyDescent="0.2">
      <c r="A41" s="174" t="s">
        <v>135</v>
      </c>
      <c r="B41" s="52">
        <v>1377657.7401729093</v>
      </c>
      <c r="C41" s="53">
        <f t="shared" si="53"/>
        <v>36.299402006701129</v>
      </c>
      <c r="D41" s="82">
        <f t="shared" si="54"/>
        <v>965602.81263645086</v>
      </c>
      <c r="E41" s="53">
        <f t="shared" si="55"/>
        <v>40.083598871890267</v>
      </c>
      <c r="F41" s="52">
        <v>65103.892810681449</v>
      </c>
      <c r="G41" s="53">
        <f t="shared" si="56"/>
        <v>25.687006197465418</v>
      </c>
      <c r="H41" s="52">
        <v>823844.41549158597</v>
      </c>
      <c r="I41" s="53">
        <f t="shared" si="57"/>
        <v>40.719921679361626</v>
      </c>
      <c r="J41" s="52">
        <v>76654.504334183352</v>
      </c>
      <c r="K41" s="53">
        <f t="shared" si="58"/>
        <v>57.929308599075057</v>
      </c>
      <c r="L41" s="52">
        <v>345874.31431101274</v>
      </c>
      <c r="M41" s="53">
        <f t="shared" si="59"/>
        <v>31.303974849720813</v>
      </c>
      <c r="N41" s="52">
        <v>0</v>
      </c>
      <c r="O41" s="53">
        <f t="shared" si="60"/>
        <v>0</v>
      </c>
      <c r="P41" s="52">
        <v>0</v>
      </c>
      <c r="Q41" s="53">
        <f t="shared" si="61"/>
        <v>0</v>
      </c>
      <c r="R41" s="52">
        <v>66180.61322542296</v>
      </c>
      <c r="S41" s="53">
        <f t="shared" si="62"/>
        <v>43.186093067085167</v>
      </c>
    </row>
    <row r="42" spans="1:19" x14ac:dyDescent="0.2">
      <c r="A42" s="174" t="s">
        <v>136</v>
      </c>
      <c r="B42" s="52">
        <v>8826.4602242305282</v>
      </c>
      <c r="C42" s="53">
        <f t="shared" si="53"/>
        <v>0.23256518555565814</v>
      </c>
      <c r="D42" s="82">
        <f t="shared" si="54"/>
        <v>5639.5064250445557</v>
      </c>
      <c r="E42" s="53">
        <f t="shared" si="55"/>
        <v>0.23410424081070094</v>
      </c>
      <c r="F42" s="52">
        <v>0</v>
      </c>
      <c r="G42" s="53">
        <f t="shared" si="56"/>
        <v>0</v>
      </c>
      <c r="H42" s="52">
        <v>4803.0374853621997</v>
      </c>
      <c r="I42" s="53">
        <f t="shared" si="57"/>
        <v>0.23739835647278751</v>
      </c>
      <c r="J42" s="52">
        <v>836.46893968235554</v>
      </c>
      <c r="K42" s="53">
        <f t="shared" si="58"/>
        <v>0.63213594245096105</v>
      </c>
      <c r="L42" s="52">
        <v>2917.9878950180419</v>
      </c>
      <c r="M42" s="53">
        <f t="shared" si="59"/>
        <v>0.2640977253815292</v>
      </c>
      <c r="N42" s="52">
        <v>0</v>
      </c>
      <c r="O42" s="53">
        <f t="shared" si="60"/>
        <v>0</v>
      </c>
      <c r="P42" s="52">
        <v>0</v>
      </c>
      <c r="Q42" s="53">
        <f t="shared" si="61"/>
        <v>0</v>
      </c>
      <c r="R42" s="52">
        <v>268.96590416793208</v>
      </c>
      <c r="S42" s="53">
        <f t="shared" si="62"/>
        <v>0.17551343215428161</v>
      </c>
    </row>
    <row r="43" spans="1:19" x14ac:dyDescent="0.2">
      <c r="A43" s="138" t="s">
        <v>79</v>
      </c>
      <c r="B43" s="52">
        <v>727167.35426611092</v>
      </c>
      <c r="C43" s="53">
        <f t="shared" si="53"/>
        <v>19.159867758839653</v>
      </c>
      <c r="D43" s="82">
        <f t="shared" si="54"/>
        <v>556083.68064801442</v>
      </c>
      <c r="E43" s="53">
        <f t="shared" si="55"/>
        <v>23.083854875525773</v>
      </c>
      <c r="F43" s="52">
        <v>112717.29950395407</v>
      </c>
      <c r="G43" s="53">
        <f t="shared" si="56"/>
        <v>44.473069826088754</v>
      </c>
      <c r="H43" s="52">
        <v>437742.96739136142</v>
      </c>
      <c r="I43" s="53">
        <f t="shared" si="57"/>
        <v>21.636196122336447</v>
      </c>
      <c r="J43" s="52">
        <v>5623.4137526989471</v>
      </c>
      <c r="K43" s="53">
        <f t="shared" si="58"/>
        <v>4.2497237897487814</v>
      </c>
      <c r="L43" s="52">
        <v>166786.28495548703</v>
      </c>
      <c r="M43" s="53">
        <f t="shared" si="59"/>
        <v>15.095291710011477</v>
      </c>
      <c r="N43" s="52">
        <v>0</v>
      </c>
      <c r="O43" s="53">
        <f t="shared" si="60"/>
        <v>0</v>
      </c>
      <c r="P43" s="52">
        <v>0</v>
      </c>
      <c r="Q43" s="53">
        <f t="shared" si="61"/>
        <v>0</v>
      </c>
      <c r="R43" s="52">
        <v>4297.3886626136355</v>
      </c>
      <c r="S43" s="53">
        <f t="shared" si="62"/>
        <v>2.8042566800782773</v>
      </c>
    </row>
    <row r="44" spans="1:19" x14ac:dyDescent="0.2">
      <c r="A44" s="138" t="s">
        <v>80</v>
      </c>
      <c r="B44" s="52">
        <v>104922.89450961878</v>
      </c>
      <c r="C44" s="53">
        <f t="shared" si="53"/>
        <v>2.7645751309997548</v>
      </c>
      <c r="D44" s="82">
        <f t="shared" si="54"/>
        <v>43529.462805514631</v>
      </c>
      <c r="E44" s="53">
        <f t="shared" si="55"/>
        <v>1.8069722906472505</v>
      </c>
      <c r="F44" s="52">
        <v>8617.5415216503934</v>
      </c>
      <c r="G44" s="53">
        <f t="shared" si="56"/>
        <v>3.400086122610956</v>
      </c>
      <c r="H44" s="52">
        <v>34911.921283864242</v>
      </c>
      <c r="I44" s="53">
        <f t="shared" si="57"/>
        <v>1.7255815219755037</v>
      </c>
      <c r="J44" s="52">
        <v>0</v>
      </c>
      <c r="K44" s="53">
        <f t="shared" si="58"/>
        <v>0</v>
      </c>
      <c r="L44" s="52">
        <v>59960.615969381164</v>
      </c>
      <c r="M44" s="53">
        <f t="shared" si="59"/>
        <v>5.4268430369520253</v>
      </c>
      <c r="N44" s="52">
        <v>0</v>
      </c>
      <c r="O44" s="53">
        <f t="shared" si="60"/>
        <v>0</v>
      </c>
      <c r="P44" s="52">
        <v>0</v>
      </c>
      <c r="Q44" s="53">
        <f t="shared" si="61"/>
        <v>0</v>
      </c>
      <c r="R44" s="52">
        <v>1432.8157347229471</v>
      </c>
      <c r="S44" s="53">
        <f t="shared" si="62"/>
        <v>0.93498247677099477</v>
      </c>
    </row>
    <row r="45" spans="1:19" x14ac:dyDescent="0.2">
      <c r="A45" s="138" t="s">
        <v>81</v>
      </c>
      <c r="B45" s="52">
        <v>20732.475073047895</v>
      </c>
      <c r="C45" s="53">
        <f t="shared" si="53"/>
        <v>0.54627243423756355</v>
      </c>
      <c r="D45" s="82">
        <f t="shared" si="54"/>
        <v>4824.0382442817663</v>
      </c>
      <c r="E45" s="53">
        <f t="shared" si="55"/>
        <v>0.20025295224492048</v>
      </c>
      <c r="F45" s="52">
        <v>713.049524537911</v>
      </c>
      <c r="G45" s="53">
        <f t="shared" si="56"/>
        <v>0.28133659548081597</v>
      </c>
      <c r="H45" s="52">
        <v>4110.9887197438557</v>
      </c>
      <c r="I45" s="53">
        <f t="shared" si="57"/>
        <v>0.20319266058606739</v>
      </c>
      <c r="J45" s="52">
        <v>0</v>
      </c>
      <c r="K45" s="53">
        <f t="shared" si="58"/>
        <v>0</v>
      </c>
      <c r="L45" s="52">
        <v>15908.436828766136</v>
      </c>
      <c r="M45" s="53">
        <f t="shared" si="59"/>
        <v>1.4398215935117533</v>
      </c>
      <c r="N45" s="52">
        <v>0</v>
      </c>
      <c r="O45" s="53">
        <f t="shared" si="60"/>
        <v>0</v>
      </c>
      <c r="P45" s="52">
        <v>0</v>
      </c>
      <c r="Q45" s="53">
        <f t="shared" si="61"/>
        <v>0</v>
      </c>
      <c r="R45" s="52">
        <v>0</v>
      </c>
      <c r="S45" s="53">
        <f t="shared" si="62"/>
        <v>0</v>
      </c>
    </row>
    <row r="46" spans="1:19" x14ac:dyDescent="0.2">
      <c r="A46" s="138" t="s">
        <v>82</v>
      </c>
      <c r="B46" s="52">
        <v>9381.024645963058</v>
      </c>
      <c r="C46" s="53">
        <f t="shared" si="53"/>
        <v>0.24717720151294251</v>
      </c>
      <c r="D46" s="82">
        <f t="shared" si="54"/>
        <v>2454.4200207662493</v>
      </c>
      <c r="E46" s="53">
        <f t="shared" si="55"/>
        <v>0.10188660004718905</v>
      </c>
      <c r="F46" s="52">
        <v>216.22387411380669</v>
      </c>
      <c r="G46" s="53">
        <f t="shared" si="56"/>
        <v>8.5312010612828962E-2</v>
      </c>
      <c r="H46" s="52">
        <v>2238.1961466524426</v>
      </c>
      <c r="I46" s="53">
        <f t="shared" si="57"/>
        <v>0.11062667911677709</v>
      </c>
      <c r="J46" s="52">
        <v>0</v>
      </c>
      <c r="K46" s="53">
        <f t="shared" si="58"/>
        <v>0</v>
      </c>
      <c r="L46" s="52">
        <v>6685.5434435515945</v>
      </c>
      <c r="M46" s="53">
        <f t="shared" si="59"/>
        <v>0.60508709422540452</v>
      </c>
      <c r="N46" s="52">
        <v>0</v>
      </c>
      <c r="O46" s="53">
        <f t="shared" si="60"/>
        <v>0</v>
      </c>
      <c r="P46" s="52">
        <v>0</v>
      </c>
      <c r="Q46" s="53">
        <f t="shared" si="61"/>
        <v>0</v>
      </c>
      <c r="R46" s="52">
        <v>241.06118164521499</v>
      </c>
      <c r="S46" s="53">
        <f t="shared" si="62"/>
        <v>0.15730423333993282</v>
      </c>
    </row>
    <row r="47" spans="1:19" x14ac:dyDescent="0.2">
      <c r="A47" s="138" t="s">
        <v>123</v>
      </c>
      <c r="B47" s="52">
        <v>569962.85298184585</v>
      </c>
      <c r="C47" s="53">
        <f t="shared" si="53"/>
        <v>15.017743613647907</v>
      </c>
      <c r="D47" s="82">
        <f t="shared" ref="D47" si="63">F47+H47+J47</f>
        <v>222091.62859401511</v>
      </c>
      <c r="E47" s="53">
        <f t="shared" si="55"/>
        <v>9.2193515147920575</v>
      </c>
      <c r="F47" s="52">
        <v>35740.015307379465</v>
      </c>
      <c r="G47" s="53">
        <f t="shared" si="56"/>
        <v>14.101368674954903</v>
      </c>
      <c r="H47" s="52">
        <v>181477.68337867022</v>
      </c>
      <c r="I47" s="53">
        <f t="shared" si="57"/>
        <v>8.9698454159235741</v>
      </c>
      <c r="J47" s="52">
        <v>4873.929907965452</v>
      </c>
      <c r="K47" s="53">
        <f t="shared" si="58"/>
        <v>3.683324185332757</v>
      </c>
      <c r="L47" s="52">
        <v>201522.16583348293</v>
      </c>
      <c r="M47" s="53">
        <f t="shared" si="59"/>
        <v>18.239124878293261</v>
      </c>
      <c r="N47" s="52">
        <v>0</v>
      </c>
      <c r="O47" s="53">
        <f t="shared" si="60"/>
        <v>0</v>
      </c>
      <c r="P47" s="52">
        <v>128155.91797913298</v>
      </c>
      <c r="Q47" s="53">
        <f t="shared" si="61"/>
        <v>100</v>
      </c>
      <c r="R47" s="52">
        <v>18193.140575214835</v>
      </c>
      <c r="S47" s="53">
        <f t="shared" si="62"/>
        <v>11.871915713255616</v>
      </c>
    </row>
    <row r="48" spans="1:19" x14ac:dyDescent="0.2">
      <c r="A48" s="45"/>
      <c r="B48" s="83"/>
      <c r="C48" s="84"/>
      <c r="D48" s="83">
        <f t="shared" si="0"/>
        <v>0</v>
      </c>
      <c r="E48" s="84"/>
      <c r="F48" s="83"/>
      <c r="G48" s="84"/>
      <c r="H48" s="83"/>
      <c r="I48" s="84"/>
      <c r="J48" s="83"/>
      <c r="K48" s="84"/>
      <c r="L48" s="83"/>
      <c r="M48" s="84"/>
      <c r="N48" s="83"/>
      <c r="O48" s="84"/>
      <c r="P48" s="83"/>
      <c r="Q48" s="84"/>
      <c r="R48" s="83"/>
      <c r="S48" s="84"/>
    </row>
    <row r="49" spans="1:19" x14ac:dyDescent="0.2">
      <c r="A49" s="147" t="s">
        <v>14</v>
      </c>
      <c r="B49" s="81"/>
      <c r="C49" s="51"/>
      <c r="D49" s="81"/>
      <c r="E49" s="51"/>
      <c r="F49" s="81"/>
      <c r="G49" s="51"/>
      <c r="H49" s="81"/>
      <c r="I49" s="51"/>
      <c r="J49" s="81"/>
      <c r="K49" s="51"/>
      <c r="L49" s="81"/>
      <c r="M49" s="51"/>
      <c r="N49" s="81"/>
      <c r="O49" s="51"/>
      <c r="P49" s="81"/>
      <c r="Q49" s="51"/>
      <c r="R49" s="81"/>
      <c r="S49" s="51"/>
    </row>
    <row r="50" spans="1:19" x14ac:dyDescent="0.2">
      <c r="A50" s="146" t="s">
        <v>36</v>
      </c>
      <c r="B50" s="52">
        <v>765209.85942459642</v>
      </c>
      <c r="C50" s="53">
        <f>IF(ISNUMBER(B50/B$8*100),B50/B$8*100,0)</f>
        <v>20.162235870905388</v>
      </c>
      <c r="D50" s="52">
        <f t="shared" ref="D50:D52" si="64">F50+H50+J50</f>
        <v>478347.45893989131</v>
      </c>
      <c r="E50" s="53">
        <f>IF(ISNUMBER(D50/D$8*100),D50/D$8*100,0)</f>
        <v>19.856909502140777</v>
      </c>
      <c r="F50" s="52">
        <v>0</v>
      </c>
      <c r="G50" s="53">
        <f>IF(ISNUMBER(F50/F$8*100),F50/F$8*100,0)</f>
        <v>0</v>
      </c>
      <c r="H50" s="52">
        <v>478347.45893989131</v>
      </c>
      <c r="I50" s="53">
        <f>IF(ISNUMBER(H50/H$8*100),H50/H$8*100,0)</f>
        <v>23.64314268238547</v>
      </c>
      <c r="J50" s="52">
        <v>0</v>
      </c>
      <c r="K50" s="53">
        <f>IF(ISNUMBER(J50/J$8*100),J50/J$8*100,0)</f>
        <v>0</v>
      </c>
      <c r="L50" s="52">
        <v>243800.99489256175</v>
      </c>
      <c r="M50" s="53">
        <f>IF(ISNUMBER(L50/L$8*100),L50/L$8*100,0)</f>
        <v>22.065646093600833</v>
      </c>
      <c r="N50" s="52">
        <v>0</v>
      </c>
      <c r="O50" s="53">
        <f>IF(ISNUMBER(N50/N$8*100),N50/N$8*100,0)</f>
        <v>0</v>
      </c>
      <c r="P50" s="52">
        <v>0</v>
      </c>
      <c r="Q50" s="53">
        <f>IF(ISNUMBER(P50/P$8*100),P50/P$8*100,0)</f>
        <v>0</v>
      </c>
      <c r="R50" s="52">
        <v>43061.405592142619</v>
      </c>
      <c r="S50" s="53">
        <f>IF(ISNUMBER(R50/R$8*100),R50/R$8*100,0)</f>
        <v>28.099677214646839</v>
      </c>
    </row>
    <row r="51" spans="1:19" x14ac:dyDescent="0.2">
      <c r="A51" s="146" t="s">
        <v>37</v>
      </c>
      <c r="B51" s="52">
        <v>440267.20840716053</v>
      </c>
      <c r="C51" s="53">
        <f>IF(ISNUMBER(B51/B$8*100),B51/B$8*100,0)</f>
        <v>11.600440314249433</v>
      </c>
      <c r="D51" s="52">
        <f t="shared" si="64"/>
        <v>270003.37542060012</v>
      </c>
      <c r="E51" s="53">
        <f>IF(ISNUMBER(D51/D$8*100),D51/D$8*100,0)</f>
        <v>11.208238887442509</v>
      </c>
      <c r="F51" s="52">
        <v>0</v>
      </c>
      <c r="G51" s="53">
        <f>IF(ISNUMBER(F51/F$8*100),F51/F$8*100,0)</f>
        <v>0</v>
      </c>
      <c r="H51" s="52">
        <v>270003.37542060012</v>
      </c>
      <c r="I51" s="53">
        <f>IF(ISNUMBER(H51/H$8*100),H51/H$8*100,0)</f>
        <v>13.345379410904556</v>
      </c>
      <c r="J51" s="52">
        <v>0</v>
      </c>
      <c r="K51" s="53">
        <f>IF(ISNUMBER(J51/J$8*100),J51/J$8*100,0)</f>
        <v>0</v>
      </c>
      <c r="L51" s="52">
        <v>159024.5456951618</v>
      </c>
      <c r="M51" s="53">
        <f>IF(ISNUMBER(L51/L$8*100),L51/L$8*100,0)</f>
        <v>14.392801584142145</v>
      </c>
      <c r="N51" s="52">
        <v>0</v>
      </c>
      <c r="O51" s="53">
        <f>IF(ISNUMBER(N51/N$8*100),N51/N$8*100,0)</f>
        <v>0</v>
      </c>
      <c r="P51" s="52">
        <v>0</v>
      </c>
      <c r="Q51" s="53">
        <f>IF(ISNUMBER(P51/P$8*100),P51/P$8*100,0)</f>
        <v>0</v>
      </c>
      <c r="R51" s="52">
        <v>11239.287291399132</v>
      </c>
      <c r="S51" s="53">
        <f>IF(ISNUMBER(R51/R$8*100),R51/R$8*100,0)</f>
        <v>7.3341856975663946</v>
      </c>
    </row>
    <row r="52" spans="1:19" x14ac:dyDescent="0.2">
      <c r="A52" s="146" t="s">
        <v>49</v>
      </c>
      <c r="B52" s="52">
        <v>2520593.6662760274</v>
      </c>
      <c r="C52" s="53">
        <f>IF(ISNUMBER(B52/B$8*100),B52/B$8*100,0)</f>
        <v>66.414204428027645</v>
      </c>
      <c r="D52" s="52">
        <f t="shared" si="64"/>
        <v>1631372.5604303388</v>
      </c>
      <c r="E52" s="53">
        <f>IF(ISNUMBER(D52/D$8*100),D52/D$8*100,0)</f>
        <v>67.720684392328977</v>
      </c>
      <c r="F52" s="52">
        <v>253450.68362659472</v>
      </c>
      <c r="G52" s="53">
        <f>IF(ISNUMBER(F52/F$8*100),F52/F$8*100,0)</f>
        <v>100.00000000000063</v>
      </c>
      <c r="H52" s="52">
        <v>1245597.6592566229</v>
      </c>
      <c r="I52" s="53">
        <f>IF(ISNUMBER(H52/H$8*100),H52/H$8*100,0)</f>
        <v>61.565798317223496</v>
      </c>
      <c r="J52" s="52">
        <v>132324.21754712114</v>
      </c>
      <c r="K52" s="53">
        <f>IF(ISNUMBER(J52/J$8*100),J52/J$8*100,0)</f>
        <v>99.999999999999844</v>
      </c>
      <c r="L52" s="52">
        <v>664963.48442847491</v>
      </c>
      <c r="M52" s="53">
        <f>IF(ISNUMBER(L52/L$8*100),L52/L$8*100,0)</f>
        <v>60.183712207706151</v>
      </c>
      <c r="N52" s="52">
        <v>0</v>
      </c>
      <c r="O52" s="53">
        <f>IF(ISNUMBER(N52/N$8*100),N52/N$8*100,0)</f>
        <v>0</v>
      </c>
      <c r="P52" s="52">
        <v>128155.91797913298</v>
      </c>
      <c r="Q52" s="53">
        <f>IF(ISNUMBER(P52/P$8*100),P52/P$8*100,0)</f>
        <v>100</v>
      </c>
      <c r="R52" s="52">
        <v>96101.703438021723</v>
      </c>
      <c r="S52" s="53">
        <f>IF(ISNUMBER(R52/R$8*100),R52/R$8*100,0)</f>
        <v>62.711070603762906</v>
      </c>
    </row>
    <row r="53" spans="1:19" x14ac:dyDescent="0.2">
      <c r="A53" s="146" t="s">
        <v>45</v>
      </c>
      <c r="B53" s="52">
        <v>69192.173855714718</v>
      </c>
      <c r="C53" s="53">
        <f>IF(ISNUMBER(B53/B$8*100),B53/B$8*100,0)</f>
        <v>1.8231193868158504</v>
      </c>
      <c r="D53" s="52">
        <f t="shared" ref="D53" si="65">F53+H53+J53</f>
        <v>29248.952534012558</v>
      </c>
      <c r="E53" s="53">
        <f>IF(ISNUMBER(D53/D$8*100),D53/D$8*100,0)</f>
        <v>1.2141672180875545</v>
      </c>
      <c r="F53" s="52">
        <v>0</v>
      </c>
      <c r="G53" s="53">
        <f>IF(ISNUMBER(F53/F$8*100),F53/F$8*100,0)</f>
        <v>0</v>
      </c>
      <c r="H53" s="52">
        <v>29248.952534012558</v>
      </c>
      <c r="I53" s="53">
        <f>IF(ISNUMBER(H53/H$8*100),H53/H$8*100,0)</f>
        <v>1.4456795894861791</v>
      </c>
      <c r="J53" s="52">
        <v>0</v>
      </c>
      <c r="K53" s="53">
        <f>IF(ISNUMBER(J53/J$8*100),J53/J$8*100,0)</f>
        <v>0</v>
      </c>
      <c r="L53" s="52">
        <v>37100.421041160102</v>
      </c>
      <c r="M53" s="53">
        <f>IF(ISNUMBER(L53/L$8*100),L53/L$8*100,0)</f>
        <v>3.357840114551546</v>
      </c>
      <c r="N53" s="52">
        <v>0</v>
      </c>
      <c r="O53" s="53">
        <f>IF(ISNUMBER(N53/N$8*100),N53/N$8*100,0)</f>
        <v>0</v>
      </c>
      <c r="P53" s="52">
        <v>0</v>
      </c>
      <c r="Q53" s="53">
        <f>IF(ISNUMBER(P53/P$8*100),P53/P$8*100,0)</f>
        <v>0</v>
      </c>
      <c r="R53" s="52">
        <v>2842.8002805421092</v>
      </c>
      <c r="S53" s="53">
        <f>IF(ISNUMBER(R53/R$8*100),R53/R$8*100,0)</f>
        <v>1.8550664840238449</v>
      </c>
    </row>
    <row r="54" spans="1:19" x14ac:dyDescent="0.2">
      <c r="A54" s="154"/>
      <c r="B54" s="155"/>
      <c r="C54" s="156"/>
      <c r="D54" s="155"/>
      <c r="E54" s="156"/>
      <c r="F54" s="155"/>
      <c r="G54" s="156"/>
      <c r="H54" s="155"/>
      <c r="I54" s="156"/>
      <c r="J54" s="155"/>
      <c r="K54" s="156"/>
      <c r="L54" s="155"/>
      <c r="M54" s="156"/>
      <c r="N54" s="155"/>
      <c r="O54" s="156"/>
      <c r="P54" s="173"/>
      <c r="Q54" s="173"/>
      <c r="R54" s="173"/>
      <c r="S54" s="173"/>
    </row>
    <row r="55" spans="1:19" x14ac:dyDescent="0.2">
      <c r="A55" s="11" t="str">
        <f>'C01'!$A$33</f>
        <v>Fuente: Instituto Nacional de Estadística (INE).  LXXXIV Encuesta Permanente de Hogares de Propósitos Múltiples, junio 2026.</v>
      </c>
      <c r="B55" s="97"/>
      <c r="C55" s="96"/>
      <c r="D55" s="97"/>
      <c r="E55" s="96"/>
      <c r="F55" s="98"/>
      <c r="G55" s="96"/>
      <c r="H55" s="98"/>
      <c r="I55" s="96"/>
      <c r="J55" s="98"/>
      <c r="K55" s="96"/>
      <c r="L55" s="97"/>
      <c r="M55" s="96"/>
      <c r="N55" s="97"/>
      <c r="O55" s="96"/>
    </row>
    <row r="56" spans="1:19" x14ac:dyDescent="0.2">
      <c r="A56" s="11" t="s">
        <v>71</v>
      </c>
      <c r="B56" s="99"/>
      <c r="C56" s="100"/>
      <c r="D56" s="99"/>
      <c r="E56" s="100"/>
      <c r="F56" s="101"/>
      <c r="G56" s="100"/>
      <c r="H56" s="99"/>
      <c r="I56" s="100"/>
      <c r="J56" s="101"/>
      <c r="K56" s="102"/>
      <c r="L56" s="99"/>
      <c r="M56" s="100"/>
      <c r="N56" s="101"/>
      <c r="O56" s="100"/>
    </row>
    <row r="57" spans="1:19" x14ac:dyDescent="0.2">
      <c r="A57" s="11" t="s">
        <v>72</v>
      </c>
      <c r="B57" s="99"/>
      <c r="C57" s="100"/>
      <c r="D57" s="99"/>
      <c r="E57" s="100"/>
      <c r="F57" s="101"/>
      <c r="G57" s="24"/>
      <c r="H57" s="95"/>
      <c r="I57" s="100"/>
      <c r="J57" s="101"/>
      <c r="K57" s="102"/>
      <c r="L57" s="99"/>
      <c r="M57" s="100"/>
      <c r="N57" s="101"/>
      <c r="O57" s="100"/>
    </row>
    <row r="58" spans="1:19" x14ac:dyDescent="0.2">
      <c r="A58" s="11" t="s">
        <v>140</v>
      </c>
      <c r="B58" s="99"/>
      <c r="C58" s="100"/>
      <c r="D58" s="99"/>
      <c r="E58" s="100"/>
      <c r="F58" s="101"/>
      <c r="G58" s="100"/>
      <c r="H58" s="61"/>
      <c r="I58" s="100"/>
      <c r="J58" s="101"/>
      <c r="K58" s="100"/>
      <c r="L58" s="99"/>
      <c r="M58" s="100"/>
      <c r="N58" s="101"/>
      <c r="O58" s="100"/>
    </row>
    <row r="59" spans="1:19" x14ac:dyDescent="0.2">
      <c r="B59" s="99"/>
      <c r="C59" s="100"/>
      <c r="D59" s="99"/>
      <c r="E59" s="100"/>
      <c r="F59" s="101"/>
      <c r="G59" s="100"/>
      <c r="H59" s="61"/>
      <c r="I59" s="100"/>
      <c r="J59" s="101"/>
      <c r="K59" s="100"/>
      <c r="L59" s="99"/>
      <c r="M59" s="100"/>
      <c r="N59" s="101"/>
      <c r="O59" s="100"/>
    </row>
    <row r="60" spans="1:19" x14ac:dyDescent="0.2">
      <c r="A60" s="11"/>
      <c r="B60" s="99"/>
      <c r="C60" s="100"/>
      <c r="D60" s="99"/>
      <c r="E60" s="100"/>
      <c r="F60" s="101"/>
      <c r="G60" s="100"/>
      <c r="H60" s="61"/>
      <c r="I60" s="100"/>
      <c r="J60" s="101"/>
      <c r="K60" s="100"/>
      <c r="L60" s="99"/>
      <c r="M60" s="100"/>
      <c r="N60" s="101"/>
      <c r="O60" s="100"/>
    </row>
    <row r="61" spans="1:19" x14ac:dyDescent="0.2">
      <c r="A61" s="212" t="s">
        <v>148</v>
      </c>
      <c r="B61" s="212"/>
      <c r="C61" s="212"/>
      <c r="D61" s="212"/>
      <c r="E61" s="212"/>
      <c r="F61" s="212"/>
      <c r="G61" s="212"/>
      <c r="H61" s="212"/>
      <c r="I61" s="212"/>
      <c r="J61" s="212"/>
      <c r="K61" s="212"/>
      <c r="L61" s="212"/>
      <c r="M61" s="212"/>
      <c r="N61" s="212"/>
      <c r="O61" s="212"/>
      <c r="P61" s="212"/>
      <c r="Q61" s="212"/>
    </row>
    <row r="62" spans="1:19" x14ac:dyDescent="0.2">
      <c r="A62" s="212" t="s">
        <v>149</v>
      </c>
      <c r="B62" s="212"/>
      <c r="C62" s="212"/>
      <c r="D62" s="212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</row>
    <row r="63" spans="1:19" x14ac:dyDescent="0.2">
      <c r="A63" s="212" t="s">
        <v>32</v>
      </c>
      <c r="B63" s="212"/>
      <c r="C63" s="212"/>
      <c r="D63" s="212"/>
      <c r="E63" s="212"/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12"/>
    </row>
    <row r="64" spans="1:19" x14ac:dyDescent="0.2">
      <c r="A64" t="s">
        <v>18</v>
      </c>
      <c r="B64" s="223"/>
      <c r="C64" s="223"/>
      <c r="D64" s="223"/>
      <c r="E64" s="223"/>
      <c r="F64" s="223"/>
      <c r="G64" s="223"/>
      <c r="H64" s="223"/>
      <c r="I64" s="223"/>
      <c r="J64" s="223"/>
      <c r="K64" s="223"/>
      <c r="L64" s="180"/>
      <c r="M64" s="180"/>
      <c r="N64" s="180"/>
      <c r="O64" s="180"/>
    </row>
    <row r="65" spans="1:19" ht="11.25" customHeight="1" x14ac:dyDescent="0.2">
      <c r="A65" s="220" t="s">
        <v>31</v>
      </c>
      <c r="B65" s="218" t="s">
        <v>6</v>
      </c>
      <c r="C65" s="218"/>
      <c r="D65" s="214" t="s">
        <v>7</v>
      </c>
      <c r="E65" s="214"/>
      <c r="F65" s="214"/>
      <c r="G65" s="214"/>
      <c r="H65" s="214"/>
      <c r="I65" s="214"/>
      <c r="J65" s="214"/>
      <c r="K65" s="214"/>
      <c r="L65" s="215" t="s">
        <v>1</v>
      </c>
      <c r="M65" s="215"/>
      <c r="N65" s="210" t="s">
        <v>124</v>
      </c>
      <c r="O65" s="210"/>
      <c r="P65" s="210" t="s">
        <v>122</v>
      </c>
      <c r="Q65" s="210"/>
      <c r="R65" s="210" t="s">
        <v>130</v>
      </c>
      <c r="S65" s="210"/>
    </row>
    <row r="66" spans="1:19" ht="13.5" x14ac:dyDescent="0.35">
      <c r="A66" s="221"/>
      <c r="B66" s="219"/>
      <c r="C66" s="219"/>
      <c r="D66" s="217" t="s">
        <v>4</v>
      </c>
      <c r="E66" s="217"/>
      <c r="F66" s="217" t="s">
        <v>86</v>
      </c>
      <c r="G66" s="217"/>
      <c r="H66" s="217" t="s">
        <v>10</v>
      </c>
      <c r="I66" s="217"/>
      <c r="J66" s="217" t="s">
        <v>87</v>
      </c>
      <c r="K66" s="217"/>
      <c r="L66" s="216"/>
      <c r="M66" s="216"/>
      <c r="N66" s="211"/>
      <c r="O66" s="211"/>
      <c r="P66" s="211"/>
      <c r="Q66" s="211"/>
      <c r="R66" s="211"/>
      <c r="S66" s="211"/>
    </row>
    <row r="67" spans="1:19" x14ac:dyDescent="0.2">
      <c r="A67" s="222"/>
      <c r="B67" s="152" t="s">
        <v>8</v>
      </c>
      <c r="C67" s="153" t="s">
        <v>69</v>
      </c>
      <c r="D67" s="152" t="s">
        <v>8</v>
      </c>
      <c r="E67" s="153" t="s">
        <v>69</v>
      </c>
      <c r="F67" s="152" t="s">
        <v>8</v>
      </c>
      <c r="G67" s="153" t="s">
        <v>69</v>
      </c>
      <c r="H67" s="152" t="s">
        <v>8</v>
      </c>
      <c r="I67" s="153" t="s">
        <v>69</v>
      </c>
      <c r="J67" s="152" t="s">
        <v>8</v>
      </c>
      <c r="K67" s="153" t="s">
        <v>69</v>
      </c>
      <c r="L67" s="152" t="s">
        <v>8</v>
      </c>
      <c r="M67" s="153" t="s">
        <v>69</v>
      </c>
      <c r="N67" s="152" t="s">
        <v>8</v>
      </c>
      <c r="O67" s="153" t="s">
        <v>69</v>
      </c>
      <c r="P67" s="152" t="s">
        <v>8</v>
      </c>
      <c r="Q67" s="153" t="s">
        <v>69</v>
      </c>
      <c r="R67" s="152" t="s">
        <v>8</v>
      </c>
      <c r="S67" s="153" t="s">
        <v>69</v>
      </c>
    </row>
    <row r="68" spans="1:19" x14ac:dyDescent="0.2">
      <c r="A68" s="103"/>
      <c r="B68" s="103"/>
      <c r="C68" s="104"/>
      <c r="D68" s="91"/>
      <c r="E68" s="93"/>
      <c r="F68" s="91"/>
      <c r="G68" s="93"/>
      <c r="H68" s="91"/>
      <c r="I68" s="93"/>
      <c r="J68" s="91"/>
      <c r="K68" s="93"/>
      <c r="L68" s="91"/>
      <c r="M68" s="93"/>
      <c r="N68" s="91"/>
      <c r="O68" s="93"/>
    </row>
    <row r="69" spans="1:19" x14ac:dyDescent="0.2">
      <c r="A69" s="149" t="s">
        <v>83</v>
      </c>
      <c r="B69" s="18">
        <f t="shared" ref="B69:O69" si="66">B8</f>
        <v>3795262.9079635632</v>
      </c>
      <c r="C69" s="51">
        <f t="shared" si="66"/>
        <v>100</v>
      </c>
      <c r="D69" s="18">
        <f t="shared" si="66"/>
        <v>2408972.3473248472</v>
      </c>
      <c r="E69" s="51">
        <f t="shared" si="66"/>
        <v>63.473134951207832</v>
      </c>
      <c r="F69" s="18">
        <f t="shared" si="66"/>
        <v>253450.68362659315</v>
      </c>
      <c r="G69" s="51">
        <f t="shared" si="66"/>
        <v>6.6780797476448885</v>
      </c>
      <c r="H69" s="18">
        <f t="shared" si="66"/>
        <v>2023197.4461511329</v>
      </c>
      <c r="I69" s="51">
        <f t="shared" si="66"/>
        <v>53.308492592328115</v>
      </c>
      <c r="J69" s="18">
        <f t="shared" si="66"/>
        <v>132324.21754712134</v>
      </c>
      <c r="K69" s="51">
        <f t="shared" si="66"/>
        <v>3.4865626112348296</v>
      </c>
      <c r="L69" s="18">
        <f t="shared" si="66"/>
        <v>1104889.4460573511</v>
      </c>
      <c r="M69" s="51">
        <f t="shared" si="66"/>
        <v>29.112329576403585</v>
      </c>
      <c r="N69" s="18">
        <f t="shared" si="66"/>
        <v>0</v>
      </c>
      <c r="O69" s="51">
        <f t="shared" si="66"/>
        <v>0</v>
      </c>
      <c r="P69" s="18">
        <f t="shared" ref="P69:S69" si="67">P8</f>
        <v>128155.91797913298</v>
      </c>
      <c r="Q69" s="51">
        <f t="shared" si="67"/>
        <v>3.3767336041522884</v>
      </c>
      <c r="R69" s="18">
        <f t="shared" si="67"/>
        <v>153245.1966021056</v>
      </c>
      <c r="S69" s="51">
        <f t="shared" si="67"/>
        <v>4.0378018682329673</v>
      </c>
    </row>
    <row r="70" spans="1:19" x14ac:dyDescent="0.2">
      <c r="A70" s="148"/>
      <c r="B70" s="18"/>
      <c r="C70" s="51"/>
      <c r="D70" s="18"/>
      <c r="E70" s="51"/>
      <c r="F70" s="18"/>
      <c r="G70" s="51"/>
      <c r="H70" s="18"/>
      <c r="I70" s="51"/>
      <c r="J70" s="18"/>
      <c r="K70" s="51"/>
      <c r="L70" s="18"/>
      <c r="M70" s="51"/>
      <c r="N70" s="18"/>
      <c r="O70" s="51"/>
      <c r="P70" s="18"/>
      <c r="Q70" s="51"/>
    </row>
    <row r="71" spans="1:19" x14ac:dyDescent="0.2">
      <c r="A71" s="150" t="s">
        <v>15</v>
      </c>
      <c r="B71" s="18"/>
      <c r="C71" s="51"/>
      <c r="D71" s="18"/>
      <c r="E71" s="51"/>
      <c r="F71" s="18"/>
      <c r="G71" s="51"/>
      <c r="H71" s="18"/>
      <c r="I71" s="51"/>
      <c r="J71" s="18"/>
      <c r="K71" s="51"/>
      <c r="L71" s="18"/>
      <c r="M71" s="51"/>
      <c r="N71" s="18"/>
      <c r="O71" s="51"/>
      <c r="P71" s="18"/>
      <c r="Q71" s="51"/>
    </row>
    <row r="72" spans="1:19" x14ac:dyDescent="0.2">
      <c r="A72" s="151" t="s">
        <v>89</v>
      </c>
      <c r="B72" s="52">
        <v>753691.06969842152</v>
      </c>
      <c r="C72" s="53">
        <f t="shared" ref="C72:C92" si="68">IF(ISNUMBER(B72/B$69*100),B72/B$69*100,0)</f>
        <v>19.858731475939624</v>
      </c>
      <c r="D72" s="82">
        <f t="shared" ref="D72:D92" si="69">F72+H72+J72</f>
        <v>469522.46902553749</v>
      </c>
      <c r="E72" s="53">
        <f t="shared" ref="E72:E92" si="70">IF(ISNUMBER(D72/D$69*100),D72/D$69*100,0)</f>
        <v>19.490571136980467</v>
      </c>
      <c r="F72" s="52">
        <v>0</v>
      </c>
      <c r="G72" s="53">
        <f t="shared" ref="G72:G92" si="71">IF(ISNUMBER(F72/F$69*100),F72/F$69*100,0)</f>
        <v>0</v>
      </c>
      <c r="H72" s="52">
        <v>469522.46902553749</v>
      </c>
      <c r="I72" s="53">
        <f t="shared" ref="I72:I92" si="72">IF(ISNUMBER(H72/H$69*100),H72/H$69*100,0)</f>
        <v>23.20695243653763</v>
      </c>
      <c r="J72" s="52">
        <v>0</v>
      </c>
      <c r="K72" s="53">
        <f t="shared" ref="K72:K92" si="73">IF(ISNUMBER(J72/J$69*100),J72/J$69*100,0)</f>
        <v>0</v>
      </c>
      <c r="L72" s="52">
        <v>241107.19508074061</v>
      </c>
      <c r="M72" s="53">
        <f t="shared" ref="M72:M92" si="74">IF(ISNUMBER(L72/L$69*100),L72/L$69*100,0)</f>
        <v>21.82183891258072</v>
      </c>
      <c r="N72" s="52">
        <v>0</v>
      </c>
      <c r="O72" s="53">
        <f t="shared" ref="O72:O92" si="75">IF(ISNUMBER(N72/N$69*100),N72/N$69*100,0)</f>
        <v>0</v>
      </c>
      <c r="P72" s="52">
        <v>0</v>
      </c>
      <c r="Q72" s="53">
        <f t="shared" ref="Q72:Q92" si="76">IF(ISNUMBER(P72/P$69*100),P72/P$69*100,0)</f>
        <v>0</v>
      </c>
      <c r="R72" s="52">
        <v>43061.405592142619</v>
      </c>
      <c r="S72" s="53">
        <f t="shared" ref="S72:S92" si="77">IF(ISNUMBER(R72/R$69*100),R72/R$69*100,0)</f>
        <v>28.099677214646839</v>
      </c>
    </row>
    <row r="73" spans="1:19" x14ac:dyDescent="0.2">
      <c r="A73" s="151" t="s">
        <v>90</v>
      </c>
      <c r="B73" s="52">
        <v>11518.789726175182</v>
      </c>
      <c r="C73" s="53">
        <f t="shared" si="68"/>
        <v>0.30350439496577214</v>
      </c>
      <c r="D73" s="82">
        <f t="shared" si="69"/>
        <v>8824.9899143541061</v>
      </c>
      <c r="E73" s="53">
        <f t="shared" si="70"/>
        <v>0.36633836516032309</v>
      </c>
      <c r="F73" s="52">
        <v>0</v>
      </c>
      <c r="G73" s="53">
        <f t="shared" si="71"/>
        <v>0</v>
      </c>
      <c r="H73" s="52">
        <v>8824.9899143541061</v>
      </c>
      <c r="I73" s="53">
        <f t="shared" si="72"/>
        <v>0.43619024584785276</v>
      </c>
      <c r="J73" s="52">
        <v>0</v>
      </c>
      <c r="K73" s="53">
        <f t="shared" si="73"/>
        <v>0</v>
      </c>
      <c r="L73" s="52">
        <v>2693.7998118210817</v>
      </c>
      <c r="M73" s="53">
        <f t="shared" si="74"/>
        <v>0.24380718102010504</v>
      </c>
      <c r="N73" s="52">
        <v>0</v>
      </c>
      <c r="O73" s="53">
        <f t="shared" si="75"/>
        <v>0</v>
      </c>
      <c r="P73" s="52">
        <v>0</v>
      </c>
      <c r="Q73" s="53">
        <f t="shared" si="76"/>
        <v>0</v>
      </c>
      <c r="R73" s="52">
        <v>0</v>
      </c>
      <c r="S73" s="53">
        <f t="shared" si="77"/>
        <v>0</v>
      </c>
    </row>
    <row r="74" spans="1:19" x14ac:dyDescent="0.2">
      <c r="A74" s="151" t="s">
        <v>54</v>
      </c>
      <c r="B74" s="52">
        <v>440267.20840716053</v>
      </c>
      <c r="C74" s="53">
        <f t="shared" si="68"/>
        <v>11.600440314249433</v>
      </c>
      <c r="D74" s="82">
        <f t="shared" si="69"/>
        <v>270003.37542060012</v>
      </c>
      <c r="E74" s="53">
        <f t="shared" si="70"/>
        <v>11.208238887442509</v>
      </c>
      <c r="F74" s="52">
        <v>0</v>
      </c>
      <c r="G74" s="53">
        <f t="shared" si="71"/>
        <v>0</v>
      </c>
      <c r="H74" s="52">
        <v>270003.37542060012</v>
      </c>
      <c r="I74" s="53">
        <f t="shared" si="72"/>
        <v>13.345379410904556</v>
      </c>
      <c r="J74" s="52">
        <v>0</v>
      </c>
      <c r="K74" s="53">
        <f t="shared" si="73"/>
        <v>0</v>
      </c>
      <c r="L74" s="52">
        <v>159024.5456951618</v>
      </c>
      <c r="M74" s="53">
        <f t="shared" si="74"/>
        <v>14.392801584142145</v>
      </c>
      <c r="N74" s="52">
        <v>0</v>
      </c>
      <c r="O74" s="53">
        <f t="shared" si="75"/>
        <v>0</v>
      </c>
      <c r="P74" s="52">
        <v>0</v>
      </c>
      <c r="Q74" s="53">
        <f t="shared" si="76"/>
        <v>0</v>
      </c>
      <c r="R74" s="52">
        <v>11239.287291399132</v>
      </c>
      <c r="S74" s="53">
        <f t="shared" si="77"/>
        <v>7.3341856975663946</v>
      </c>
    </row>
    <row r="75" spans="1:19" x14ac:dyDescent="0.2">
      <c r="A75" s="151" t="s">
        <v>91</v>
      </c>
      <c r="B75" s="52">
        <v>8224.9088385950035</v>
      </c>
      <c r="C75" s="53">
        <f t="shared" si="68"/>
        <v>0.21671512720072059</v>
      </c>
      <c r="D75" s="82">
        <f t="shared" si="69"/>
        <v>8224.9088385950035</v>
      </c>
      <c r="E75" s="53">
        <f t="shared" si="70"/>
        <v>0.34142811343304658</v>
      </c>
      <c r="F75" s="52">
        <v>0</v>
      </c>
      <c r="G75" s="53">
        <f t="shared" si="71"/>
        <v>0</v>
      </c>
      <c r="H75" s="52">
        <v>8224.9088385950035</v>
      </c>
      <c r="I75" s="53">
        <f t="shared" si="72"/>
        <v>0.40653021059520467</v>
      </c>
      <c r="J75" s="52">
        <v>0</v>
      </c>
      <c r="K75" s="53">
        <f t="shared" si="73"/>
        <v>0</v>
      </c>
      <c r="L75" s="52">
        <v>0</v>
      </c>
      <c r="M75" s="53">
        <f t="shared" si="74"/>
        <v>0</v>
      </c>
      <c r="N75" s="52">
        <v>0</v>
      </c>
      <c r="O75" s="53">
        <f t="shared" si="75"/>
        <v>0</v>
      </c>
      <c r="P75" s="52">
        <v>0</v>
      </c>
      <c r="Q75" s="53">
        <f t="shared" si="76"/>
        <v>0</v>
      </c>
      <c r="R75" s="52">
        <v>0</v>
      </c>
      <c r="S75" s="53">
        <f t="shared" si="77"/>
        <v>0</v>
      </c>
    </row>
    <row r="76" spans="1:19" x14ac:dyDescent="0.2">
      <c r="A76" s="151" t="s">
        <v>92</v>
      </c>
      <c r="B76" s="52">
        <v>12133.872682536057</v>
      </c>
      <c r="C76" s="53">
        <f t="shared" si="68"/>
        <v>0.31971099174910045</v>
      </c>
      <c r="D76" s="82">
        <f t="shared" si="69"/>
        <v>6059.257297554248</v>
      </c>
      <c r="E76" s="53">
        <f t="shared" si="70"/>
        <v>0.25152871946757815</v>
      </c>
      <c r="F76" s="52">
        <v>0</v>
      </c>
      <c r="G76" s="53">
        <f t="shared" si="71"/>
        <v>0</v>
      </c>
      <c r="H76" s="52">
        <v>6059.257297554248</v>
      </c>
      <c r="I76" s="53">
        <f t="shared" si="72"/>
        <v>0.29948917289714794</v>
      </c>
      <c r="J76" s="52">
        <v>0</v>
      </c>
      <c r="K76" s="53">
        <f t="shared" si="73"/>
        <v>0</v>
      </c>
      <c r="L76" s="52">
        <v>6074.6153849818147</v>
      </c>
      <c r="M76" s="53">
        <f t="shared" si="74"/>
        <v>0.54979395510186646</v>
      </c>
      <c r="N76" s="52">
        <v>0</v>
      </c>
      <c r="O76" s="53">
        <f t="shared" si="75"/>
        <v>0</v>
      </c>
      <c r="P76" s="52">
        <v>0</v>
      </c>
      <c r="Q76" s="53">
        <f t="shared" si="76"/>
        <v>0</v>
      </c>
      <c r="R76" s="52">
        <v>0</v>
      </c>
      <c r="S76" s="53">
        <f t="shared" si="77"/>
        <v>0</v>
      </c>
    </row>
    <row r="77" spans="1:19" x14ac:dyDescent="0.2">
      <c r="A77" s="151" t="s">
        <v>93</v>
      </c>
      <c r="B77" s="52">
        <v>402263.84692023677</v>
      </c>
      <c r="C77" s="53">
        <f t="shared" si="68"/>
        <v>10.59910358452824</v>
      </c>
      <c r="D77" s="82">
        <f t="shared" si="69"/>
        <v>305472.34088342043</v>
      </c>
      <c r="E77" s="53">
        <f t="shared" si="70"/>
        <v>12.680608028674387</v>
      </c>
      <c r="F77" s="52">
        <v>905.33199944835587</v>
      </c>
      <c r="G77" s="53">
        <f t="shared" si="71"/>
        <v>0.35720242948019593</v>
      </c>
      <c r="H77" s="52">
        <v>304567.00888397207</v>
      </c>
      <c r="I77" s="53">
        <f t="shared" si="72"/>
        <v>15.053746210651401</v>
      </c>
      <c r="J77" s="52">
        <v>0</v>
      </c>
      <c r="K77" s="53">
        <f t="shared" si="73"/>
        <v>0</v>
      </c>
      <c r="L77" s="52">
        <v>74525.127131468907</v>
      </c>
      <c r="M77" s="53">
        <f t="shared" si="74"/>
        <v>6.7450302288072139</v>
      </c>
      <c r="N77" s="52">
        <v>0</v>
      </c>
      <c r="O77" s="53">
        <f t="shared" si="75"/>
        <v>0</v>
      </c>
      <c r="P77" s="52">
        <v>0</v>
      </c>
      <c r="Q77" s="53">
        <f t="shared" si="76"/>
        <v>0</v>
      </c>
      <c r="R77" s="52">
        <v>22266.37890534514</v>
      </c>
      <c r="S77" s="53">
        <f t="shared" si="77"/>
        <v>14.529903317726045</v>
      </c>
    </row>
    <row r="78" spans="1:19" x14ac:dyDescent="0.2">
      <c r="A78" s="151" t="s">
        <v>94</v>
      </c>
      <c r="B78" s="52">
        <v>875145.64475600619</v>
      </c>
      <c r="C78" s="53">
        <f t="shared" si="68"/>
        <v>23.058893836305693</v>
      </c>
      <c r="D78" s="82">
        <f t="shared" si="69"/>
        <v>355317.43506267207</v>
      </c>
      <c r="E78" s="53">
        <f t="shared" si="70"/>
        <v>14.749751505335892</v>
      </c>
      <c r="F78" s="52">
        <v>0</v>
      </c>
      <c r="G78" s="53">
        <f t="shared" si="71"/>
        <v>0</v>
      </c>
      <c r="H78" s="52">
        <v>355317.43506267207</v>
      </c>
      <c r="I78" s="53">
        <f t="shared" si="72"/>
        <v>17.562172972223582</v>
      </c>
      <c r="J78" s="52">
        <v>0</v>
      </c>
      <c r="K78" s="53">
        <f t="shared" si="73"/>
        <v>0</v>
      </c>
      <c r="L78" s="52">
        <v>363787.00451726513</v>
      </c>
      <c r="M78" s="53">
        <f t="shared" si="74"/>
        <v>32.925194988094958</v>
      </c>
      <c r="N78" s="52">
        <v>0</v>
      </c>
      <c r="O78" s="53">
        <f t="shared" si="75"/>
        <v>0</v>
      </c>
      <c r="P78" s="52">
        <v>128155.91797913298</v>
      </c>
      <c r="Q78" s="53">
        <f t="shared" si="76"/>
        <v>100</v>
      </c>
      <c r="R78" s="52">
        <v>27885.287196939742</v>
      </c>
      <c r="S78" s="53">
        <f t="shared" si="77"/>
        <v>18.19651631192243</v>
      </c>
    </row>
    <row r="79" spans="1:19" x14ac:dyDescent="0.2">
      <c r="A79" s="151" t="s">
        <v>95</v>
      </c>
      <c r="B79" s="52">
        <v>150160.86637041514</v>
      </c>
      <c r="C79" s="53">
        <f t="shared" si="68"/>
        <v>3.9565339743745827</v>
      </c>
      <c r="D79" s="82">
        <f t="shared" si="69"/>
        <v>83167.944407001094</v>
      </c>
      <c r="E79" s="53">
        <f t="shared" si="70"/>
        <v>3.4524242048423144</v>
      </c>
      <c r="F79" s="52">
        <v>4460.4618941292365</v>
      </c>
      <c r="G79" s="53">
        <f t="shared" si="71"/>
        <v>1.7598934160701649</v>
      </c>
      <c r="H79" s="52">
        <v>78707.482512871851</v>
      </c>
      <c r="I79" s="53">
        <f t="shared" si="72"/>
        <v>3.8902521680522328</v>
      </c>
      <c r="J79" s="52">
        <v>0</v>
      </c>
      <c r="K79" s="53">
        <f t="shared" si="73"/>
        <v>0</v>
      </c>
      <c r="L79" s="52">
        <v>42628.50469653766</v>
      </c>
      <c r="M79" s="53">
        <f t="shared" si="74"/>
        <v>3.858169235723242</v>
      </c>
      <c r="N79" s="52">
        <v>0</v>
      </c>
      <c r="O79" s="53">
        <f t="shared" si="75"/>
        <v>0</v>
      </c>
      <c r="P79" s="52">
        <v>0</v>
      </c>
      <c r="Q79" s="53">
        <f t="shared" si="76"/>
        <v>0</v>
      </c>
      <c r="R79" s="52">
        <v>24364.417266876364</v>
      </c>
      <c r="S79" s="53">
        <f t="shared" si="77"/>
        <v>15.898976155277152</v>
      </c>
    </row>
    <row r="80" spans="1:19" x14ac:dyDescent="0.2">
      <c r="A80" s="151" t="s">
        <v>96</v>
      </c>
      <c r="B80" s="52">
        <v>188391.12924197811</v>
      </c>
      <c r="C80" s="53">
        <f t="shared" si="68"/>
        <v>4.9638492460345454</v>
      </c>
      <c r="D80" s="82">
        <f t="shared" si="69"/>
        <v>117444.81661704813</v>
      </c>
      <c r="E80" s="53">
        <f t="shared" si="70"/>
        <v>4.8753077945236711</v>
      </c>
      <c r="F80" s="52">
        <v>0</v>
      </c>
      <c r="G80" s="53">
        <f t="shared" si="71"/>
        <v>0</v>
      </c>
      <c r="H80" s="52">
        <v>117444.81661704813</v>
      </c>
      <c r="I80" s="53">
        <f t="shared" si="72"/>
        <v>5.8049112725241647</v>
      </c>
      <c r="J80" s="52">
        <v>0</v>
      </c>
      <c r="K80" s="53">
        <f t="shared" si="73"/>
        <v>0</v>
      </c>
      <c r="L80" s="52">
        <v>67137.485375927194</v>
      </c>
      <c r="M80" s="53">
        <f t="shared" si="74"/>
        <v>6.0763984682357366</v>
      </c>
      <c r="N80" s="52">
        <v>0</v>
      </c>
      <c r="O80" s="53">
        <f t="shared" si="75"/>
        <v>0</v>
      </c>
      <c r="P80" s="52">
        <v>0</v>
      </c>
      <c r="Q80" s="53">
        <f t="shared" si="76"/>
        <v>0</v>
      </c>
      <c r="R80" s="52">
        <v>3808.8272490022368</v>
      </c>
      <c r="S80" s="53">
        <f t="shared" si="77"/>
        <v>2.4854464175420055</v>
      </c>
    </row>
    <row r="81" spans="1:19" x14ac:dyDescent="0.2">
      <c r="A81" s="151" t="s">
        <v>97</v>
      </c>
      <c r="B81" s="52">
        <v>23993.161822548671</v>
      </c>
      <c r="C81" s="53">
        <f t="shared" si="68"/>
        <v>0.63218708174877825</v>
      </c>
      <c r="D81" s="82">
        <f t="shared" si="69"/>
        <v>23993.161822548671</v>
      </c>
      <c r="E81" s="53">
        <f t="shared" si="70"/>
        <v>0.99599158326549364</v>
      </c>
      <c r="F81" s="52">
        <v>0</v>
      </c>
      <c r="G81" s="53">
        <f t="shared" si="71"/>
        <v>0</v>
      </c>
      <c r="H81" s="52">
        <v>23993.161822548671</v>
      </c>
      <c r="I81" s="53">
        <f t="shared" si="72"/>
        <v>1.1859031291381128</v>
      </c>
      <c r="J81" s="52">
        <v>0</v>
      </c>
      <c r="K81" s="53">
        <f t="shared" si="73"/>
        <v>0</v>
      </c>
      <c r="L81" s="52">
        <v>0</v>
      </c>
      <c r="M81" s="53">
        <f t="shared" si="74"/>
        <v>0</v>
      </c>
      <c r="N81" s="52">
        <v>0</v>
      </c>
      <c r="O81" s="53">
        <f t="shared" si="75"/>
        <v>0</v>
      </c>
      <c r="P81" s="52">
        <v>0</v>
      </c>
      <c r="Q81" s="53">
        <f t="shared" si="76"/>
        <v>0</v>
      </c>
      <c r="R81" s="52">
        <v>0</v>
      </c>
      <c r="S81" s="53">
        <f t="shared" si="77"/>
        <v>0</v>
      </c>
    </row>
    <row r="82" spans="1:19" x14ac:dyDescent="0.2">
      <c r="A82" s="151" t="s">
        <v>98</v>
      </c>
      <c r="B82" s="52">
        <v>54115.858788200771</v>
      </c>
      <c r="C82" s="53">
        <f t="shared" si="68"/>
        <v>1.4258790524010865</v>
      </c>
      <c r="D82" s="82">
        <f t="shared" si="69"/>
        <v>54115.858788200771</v>
      </c>
      <c r="E82" s="53">
        <f t="shared" si="70"/>
        <v>2.2464292231621581</v>
      </c>
      <c r="F82" s="52">
        <v>0</v>
      </c>
      <c r="G82" s="53">
        <f t="shared" si="71"/>
        <v>0</v>
      </c>
      <c r="H82" s="52">
        <v>54115.858788200771</v>
      </c>
      <c r="I82" s="53">
        <f t="shared" si="72"/>
        <v>2.674769034092499</v>
      </c>
      <c r="J82" s="52">
        <v>0</v>
      </c>
      <c r="K82" s="53">
        <f t="shared" si="73"/>
        <v>0</v>
      </c>
      <c r="L82" s="52">
        <v>0</v>
      </c>
      <c r="M82" s="53">
        <f t="shared" si="74"/>
        <v>0</v>
      </c>
      <c r="N82" s="52">
        <v>0</v>
      </c>
      <c r="O82" s="53">
        <f t="shared" si="75"/>
        <v>0</v>
      </c>
      <c r="P82" s="52">
        <v>0</v>
      </c>
      <c r="Q82" s="53">
        <f t="shared" si="76"/>
        <v>0</v>
      </c>
      <c r="R82" s="52">
        <v>0</v>
      </c>
      <c r="S82" s="53">
        <f t="shared" si="77"/>
        <v>0</v>
      </c>
    </row>
    <row r="83" spans="1:19" x14ac:dyDescent="0.2">
      <c r="A83" s="151" t="s">
        <v>99</v>
      </c>
      <c r="B83" s="52">
        <v>8795.2614501126354</v>
      </c>
      <c r="C83" s="53">
        <f t="shared" si="68"/>
        <v>0.23174314042006483</v>
      </c>
      <c r="D83" s="82">
        <f t="shared" si="69"/>
        <v>8795.2614501126354</v>
      </c>
      <c r="E83" s="53">
        <f t="shared" si="70"/>
        <v>0.36510429270305794</v>
      </c>
      <c r="F83" s="52">
        <v>0</v>
      </c>
      <c r="G83" s="53">
        <f t="shared" si="71"/>
        <v>0</v>
      </c>
      <c r="H83" s="52">
        <v>8795.2614501126354</v>
      </c>
      <c r="I83" s="53">
        <f t="shared" si="72"/>
        <v>0.4347208655707066</v>
      </c>
      <c r="J83" s="52">
        <v>0</v>
      </c>
      <c r="K83" s="53">
        <f t="shared" si="73"/>
        <v>0</v>
      </c>
      <c r="L83" s="52">
        <v>0</v>
      </c>
      <c r="M83" s="53">
        <f t="shared" si="74"/>
        <v>0</v>
      </c>
      <c r="N83" s="52">
        <v>0</v>
      </c>
      <c r="O83" s="53">
        <f t="shared" si="75"/>
        <v>0</v>
      </c>
      <c r="P83" s="52">
        <v>0</v>
      </c>
      <c r="Q83" s="53">
        <f t="shared" si="76"/>
        <v>0</v>
      </c>
      <c r="R83" s="52">
        <v>0</v>
      </c>
      <c r="S83" s="53">
        <f t="shared" si="77"/>
        <v>0</v>
      </c>
    </row>
    <row r="84" spans="1:19" x14ac:dyDescent="0.2">
      <c r="A84" s="151" t="s">
        <v>100</v>
      </c>
      <c r="B84" s="52">
        <v>49369.499189136157</v>
      </c>
      <c r="C84" s="53">
        <f t="shared" si="68"/>
        <v>1.3008189521085514</v>
      </c>
      <c r="D84" s="82">
        <f t="shared" si="69"/>
        <v>29358.778294492437</v>
      </c>
      <c r="E84" s="53">
        <f t="shared" si="70"/>
        <v>1.2187262476090781</v>
      </c>
      <c r="F84" s="52">
        <v>0</v>
      </c>
      <c r="G84" s="53">
        <f t="shared" si="71"/>
        <v>0</v>
      </c>
      <c r="H84" s="52">
        <v>29358.778294492437</v>
      </c>
      <c r="I84" s="53">
        <f t="shared" si="72"/>
        <v>1.4511079158558475</v>
      </c>
      <c r="J84" s="52">
        <v>0</v>
      </c>
      <c r="K84" s="53">
        <f t="shared" si="73"/>
        <v>0</v>
      </c>
      <c r="L84" s="52">
        <v>20010.72089464372</v>
      </c>
      <c r="M84" s="53">
        <f t="shared" si="74"/>
        <v>1.8111061668702946</v>
      </c>
      <c r="N84" s="52">
        <v>0</v>
      </c>
      <c r="O84" s="53">
        <f t="shared" si="75"/>
        <v>0</v>
      </c>
      <c r="P84" s="52">
        <v>0</v>
      </c>
      <c r="Q84" s="53">
        <f t="shared" si="76"/>
        <v>0</v>
      </c>
      <c r="R84" s="52">
        <v>0</v>
      </c>
      <c r="S84" s="53">
        <f t="shared" si="77"/>
        <v>0</v>
      </c>
    </row>
    <row r="85" spans="1:19" x14ac:dyDescent="0.2">
      <c r="A85" s="151" t="s">
        <v>101</v>
      </c>
      <c r="B85" s="52">
        <v>120576.84019113325</v>
      </c>
      <c r="C85" s="53">
        <f t="shared" si="68"/>
        <v>3.177035244070392</v>
      </c>
      <c r="D85" s="82">
        <f t="shared" si="69"/>
        <v>112441.36465264391</v>
      </c>
      <c r="E85" s="53">
        <f t="shared" si="70"/>
        <v>4.6676071137765254</v>
      </c>
      <c r="F85" s="52">
        <v>0</v>
      </c>
      <c r="G85" s="53">
        <f t="shared" si="71"/>
        <v>0</v>
      </c>
      <c r="H85" s="52">
        <v>112441.36465264391</v>
      </c>
      <c r="I85" s="53">
        <f t="shared" si="72"/>
        <v>5.557607087066506</v>
      </c>
      <c r="J85" s="52">
        <v>0</v>
      </c>
      <c r="K85" s="53">
        <f t="shared" si="73"/>
        <v>0</v>
      </c>
      <c r="L85" s="52">
        <v>8135.4755384893979</v>
      </c>
      <c r="M85" s="53">
        <f t="shared" si="74"/>
        <v>0.73631579770444411</v>
      </c>
      <c r="N85" s="52">
        <v>0</v>
      </c>
      <c r="O85" s="53">
        <f t="shared" si="75"/>
        <v>0</v>
      </c>
      <c r="P85" s="52">
        <v>0</v>
      </c>
      <c r="Q85" s="53">
        <f t="shared" si="76"/>
        <v>0</v>
      </c>
      <c r="R85" s="52">
        <v>0</v>
      </c>
      <c r="S85" s="53">
        <f t="shared" si="77"/>
        <v>0</v>
      </c>
    </row>
    <row r="86" spans="1:19" x14ac:dyDescent="0.2">
      <c r="A86" s="151" t="s">
        <v>102</v>
      </c>
      <c r="B86" s="52">
        <v>112272.23591711542</v>
      </c>
      <c r="C86" s="53">
        <f t="shared" si="68"/>
        <v>2.9582202508694637</v>
      </c>
      <c r="D86" s="82">
        <f t="shared" si="69"/>
        <v>112272.23591711542</v>
      </c>
      <c r="E86" s="53">
        <f t="shared" si="70"/>
        <v>4.6605863301749073</v>
      </c>
      <c r="F86" s="52">
        <v>112272.23591711542</v>
      </c>
      <c r="G86" s="53">
        <f t="shared" si="71"/>
        <v>44.297468174331385</v>
      </c>
      <c r="H86" s="52">
        <v>0</v>
      </c>
      <c r="I86" s="53">
        <f t="shared" si="72"/>
        <v>0</v>
      </c>
      <c r="J86" s="52">
        <v>0</v>
      </c>
      <c r="K86" s="53">
        <f t="shared" si="73"/>
        <v>0</v>
      </c>
      <c r="L86" s="52">
        <v>0</v>
      </c>
      <c r="M86" s="53">
        <f t="shared" si="74"/>
        <v>0</v>
      </c>
      <c r="N86" s="52">
        <v>0</v>
      </c>
      <c r="O86" s="53">
        <f t="shared" si="75"/>
        <v>0</v>
      </c>
      <c r="P86" s="52">
        <v>0</v>
      </c>
      <c r="Q86" s="53">
        <f t="shared" si="76"/>
        <v>0</v>
      </c>
      <c r="R86" s="52">
        <v>0</v>
      </c>
      <c r="S86" s="53">
        <f t="shared" si="77"/>
        <v>0</v>
      </c>
    </row>
    <row r="87" spans="1:19" x14ac:dyDescent="0.2">
      <c r="A87" s="151" t="s">
        <v>103</v>
      </c>
      <c r="B87" s="52">
        <v>134696.62382271935</v>
      </c>
      <c r="C87" s="53">
        <f t="shared" si="68"/>
        <v>3.5490722800806958</v>
      </c>
      <c r="D87" s="82">
        <f t="shared" si="69"/>
        <v>131806.28003628281</v>
      </c>
      <c r="E87" s="53">
        <f t="shared" si="70"/>
        <v>5.471473351807175</v>
      </c>
      <c r="F87" s="52">
        <v>92730.077735163984</v>
      </c>
      <c r="G87" s="53">
        <f t="shared" si="71"/>
        <v>36.587030032155077</v>
      </c>
      <c r="H87" s="52">
        <v>39076.202301118821</v>
      </c>
      <c r="I87" s="53">
        <f t="shared" si="72"/>
        <v>1.9314082456685657</v>
      </c>
      <c r="J87" s="52">
        <v>0</v>
      </c>
      <c r="K87" s="53">
        <f t="shared" si="73"/>
        <v>0</v>
      </c>
      <c r="L87" s="52">
        <v>2890.3437864365819</v>
      </c>
      <c r="M87" s="53">
        <f t="shared" si="74"/>
        <v>0.26159574577803996</v>
      </c>
      <c r="N87" s="52">
        <v>0</v>
      </c>
      <c r="O87" s="53">
        <f t="shared" si="75"/>
        <v>0</v>
      </c>
      <c r="P87" s="52">
        <v>0</v>
      </c>
      <c r="Q87" s="53">
        <f t="shared" si="76"/>
        <v>0</v>
      </c>
      <c r="R87" s="52">
        <v>0</v>
      </c>
      <c r="S87" s="53">
        <f t="shared" si="77"/>
        <v>0</v>
      </c>
    </row>
    <row r="88" spans="1:19" x14ac:dyDescent="0.2">
      <c r="A88" s="151" t="s">
        <v>104</v>
      </c>
      <c r="B88" s="52">
        <v>92968.536314140729</v>
      </c>
      <c r="C88" s="53">
        <f t="shared" si="68"/>
        <v>2.449594101084954</v>
      </c>
      <c r="D88" s="82">
        <f t="shared" si="69"/>
        <v>83014.729515199113</v>
      </c>
      <c r="E88" s="53">
        <f t="shared" si="70"/>
        <v>3.4460640283972785</v>
      </c>
      <c r="F88" s="52">
        <v>43082.576080736333</v>
      </c>
      <c r="G88" s="53">
        <f t="shared" si="71"/>
        <v>16.998405947963253</v>
      </c>
      <c r="H88" s="52">
        <v>39932.153434462787</v>
      </c>
      <c r="I88" s="53">
        <f t="shared" si="72"/>
        <v>1.9737150968843133</v>
      </c>
      <c r="J88" s="52">
        <v>0</v>
      </c>
      <c r="K88" s="53">
        <f t="shared" si="73"/>
        <v>0</v>
      </c>
      <c r="L88" s="52">
        <v>9953.8067989416631</v>
      </c>
      <c r="M88" s="53">
        <f t="shared" si="74"/>
        <v>0.90088712807063898</v>
      </c>
      <c r="N88" s="52">
        <v>0</v>
      </c>
      <c r="O88" s="53">
        <f t="shared" si="75"/>
        <v>0</v>
      </c>
      <c r="P88" s="52">
        <v>0</v>
      </c>
      <c r="Q88" s="53">
        <f t="shared" si="76"/>
        <v>0</v>
      </c>
      <c r="R88" s="52">
        <v>0</v>
      </c>
      <c r="S88" s="53">
        <f t="shared" si="77"/>
        <v>0</v>
      </c>
    </row>
    <row r="89" spans="1:19" x14ac:dyDescent="0.2">
      <c r="A89" s="151" t="s">
        <v>105</v>
      </c>
      <c r="B89" s="52">
        <v>15884.737080248917</v>
      </c>
      <c r="C89" s="53">
        <f t="shared" si="68"/>
        <v>0.41854115157392996</v>
      </c>
      <c r="D89" s="82">
        <f t="shared" si="69"/>
        <v>12544.597982153478</v>
      </c>
      <c r="E89" s="53">
        <f t="shared" si="70"/>
        <v>0.52074478962301907</v>
      </c>
      <c r="F89" s="52">
        <v>0</v>
      </c>
      <c r="G89" s="53">
        <f t="shared" si="71"/>
        <v>0</v>
      </c>
      <c r="H89" s="52">
        <v>12544.597982153478</v>
      </c>
      <c r="I89" s="53">
        <f t="shared" si="72"/>
        <v>0.62003824718234624</v>
      </c>
      <c r="J89" s="52">
        <v>0</v>
      </c>
      <c r="K89" s="53">
        <f t="shared" si="73"/>
        <v>0</v>
      </c>
      <c r="L89" s="52">
        <v>3340.1390980954411</v>
      </c>
      <c r="M89" s="53">
        <f t="shared" si="74"/>
        <v>0.30230527678712804</v>
      </c>
      <c r="N89" s="52">
        <v>0</v>
      </c>
      <c r="O89" s="53">
        <f t="shared" si="75"/>
        <v>0</v>
      </c>
      <c r="P89" s="52">
        <v>0</v>
      </c>
      <c r="Q89" s="53">
        <f t="shared" si="76"/>
        <v>0</v>
      </c>
      <c r="R89" s="52">
        <v>0</v>
      </c>
      <c r="S89" s="53">
        <f t="shared" si="77"/>
        <v>0</v>
      </c>
    </row>
    <row r="90" spans="1:19" x14ac:dyDescent="0.2">
      <c r="A90" s="151" t="s">
        <v>106</v>
      </c>
      <c r="B90" s="52">
        <v>123113.28495477355</v>
      </c>
      <c r="C90" s="53">
        <f t="shared" si="68"/>
        <v>3.2438671032893702</v>
      </c>
      <c r="D90" s="82">
        <f t="shared" si="69"/>
        <v>52039.584977669801</v>
      </c>
      <c r="E90" s="53">
        <f t="shared" si="70"/>
        <v>2.1602400307940242</v>
      </c>
      <c r="F90" s="52">
        <v>0</v>
      </c>
      <c r="G90" s="53">
        <f t="shared" si="71"/>
        <v>0</v>
      </c>
      <c r="H90" s="52">
        <v>52039.584977669801</v>
      </c>
      <c r="I90" s="53">
        <f t="shared" si="72"/>
        <v>2.572145643850444</v>
      </c>
      <c r="J90" s="52">
        <v>0</v>
      </c>
      <c r="K90" s="53">
        <f t="shared" si="73"/>
        <v>0</v>
      </c>
      <c r="L90" s="52">
        <v>61750.885190948095</v>
      </c>
      <c r="M90" s="53">
        <f t="shared" si="74"/>
        <v>5.5888745621833751</v>
      </c>
      <c r="N90" s="52">
        <v>0</v>
      </c>
      <c r="O90" s="53">
        <f t="shared" si="75"/>
        <v>0</v>
      </c>
      <c r="P90" s="52">
        <v>0</v>
      </c>
      <c r="Q90" s="53">
        <f t="shared" si="76"/>
        <v>0</v>
      </c>
      <c r="R90" s="52">
        <v>9322.8147861557081</v>
      </c>
      <c r="S90" s="53">
        <f t="shared" si="77"/>
        <v>6.0835934782099477</v>
      </c>
    </row>
    <row r="91" spans="1:19" x14ac:dyDescent="0.2">
      <c r="A91" s="151" t="s">
        <v>107</v>
      </c>
      <c r="B91" s="52">
        <v>145507.57159556326</v>
      </c>
      <c r="C91" s="53">
        <f t="shared" si="68"/>
        <v>3.8339260052379016</v>
      </c>
      <c r="D91" s="82">
        <f t="shared" si="69"/>
        <v>132324.21754712114</v>
      </c>
      <c r="E91" s="53">
        <f t="shared" si="70"/>
        <v>5.4929737028350107</v>
      </c>
      <c r="F91" s="52">
        <v>0</v>
      </c>
      <c r="G91" s="53">
        <f t="shared" si="71"/>
        <v>0</v>
      </c>
      <c r="H91" s="52">
        <v>0</v>
      </c>
      <c r="I91" s="53">
        <f t="shared" si="72"/>
        <v>0</v>
      </c>
      <c r="J91" s="52">
        <v>132324.21754712114</v>
      </c>
      <c r="K91" s="53">
        <f t="shared" si="73"/>
        <v>99.999999999999844</v>
      </c>
      <c r="L91" s="52">
        <v>4729.376014739194</v>
      </c>
      <c r="M91" s="53">
        <f t="shared" si="74"/>
        <v>0.42804065434920524</v>
      </c>
      <c r="N91" s="52">
        <v>0</v>
      </c>
      <c r="O91" s="53">
        <f t="shared" si="75"/>
        <v>0</v>
      </c>
      <c r="P91" s="52">
        <v>0</v>
      </c>
      <c r="Q91" s="53">
        <f t="shared" si="76"/>
        <v>0</v>
      </c>
      <c r="R91" s="52">
        <v>8453.9780337025641</v>
      </c>
      <c r="S91" s="53">
        <f t="shared" si="77"/>
        <v>5.5166349230853511</v>
      </c>
    </row>
    <row r="92" spans="1:19" x14ac:dyDescent="0.2">
      <c r="A92" s="151" t="s">
        <v>108</v>
      </c>
      <c r="B92" s="52">
        <v>2979.7863405020735</v>
      </c>
      <c r="C92" s="53">
        <f t="shared" si="68"/>
        <v>7.8513304947850027E-2</v>
      </c>
      <c r="D92" s="82">
        <f t="shared" si="69"/>
        <v>2979.7863405020735</v>
      </c>
      <c r="E92" s="53">
        <f t="shared" si="70"/>
        <v>0.12369533190412553</v>
      </c>
      <c r="F92" s="52">
        <v>0</v>
      </c>
      <c r="G92" s="53">
        <f t="shared" si="71"/>
        <v>0</v>
      </c>
      <c r="H92" s="52">
        <v>2979.7863405020735</v>
      </c>
      <c r="I92" s="53">
        <f t="shared" si="72"/>
        <v>0.1472810449702141</v>
      </c>
      <c r="J92" s="52">
        <v>0</v>
      </c>
      <c r="K92" s="53">
        <f t="shared" si="73"/>
        <v>0</v>
      </c>
      <c r="L92" s="52">
        <v>0</v>
      </c>
      <c r="M92" s="53">
        <f t="shared" si="74"/>
        <v>0</v>
      </c>
      <c r="N92" s="52">
        <v>0</v>
      </c>
      <c r="O92" s="53">
        <f t="shared" si="75"/>
        <v>0</v>
      </c>
      <c r="P92" s="52">
        <v>0</v>
      </c>
      <c r="Q92" s="53">
        <f t="shared" si="76"/>
        <v>0</v>
      </c>
      <c r="R92" s="52">
        <v>0</v>
      </c>
      <c r="S92" s="53">
        <f t="shared" si="77"/>
        <v>0</v>
      </c>
    </row>
    <row r="93" spans="1:19" x14ac:dyDescent="0.2">
      <c r="A93" s="85" t="s">
        <v>121</v>
      </c>
      <c r="B93" s="52">
        <v>0</v>
      </c>
      <c r="C93" s="53">
        <f t="shared" ref="C93:C95" si="78">IF(ISNUMBER(B93/B$69*100),B93/B$69*100,0)</f>
        <v>0</v>
      </c>
      <c r="D93" s="82">
        <f t="shared" ref="D93:D95" si="79">F93+H93+J93</f>
        <v>0</v>
      </c>
      <c r="E93" s="53">
        <f t="shared" ref="E93:E95" si="80">IF(ISNUMBER(D93/D$69*100),D93/D$69*100,0)</f>
        <v>0</v>
      </c>
      <c r="F93" s="52">
        <v>0</v>
      </c>
      <c r="G93" s="53">
        <f t="shared" ref="G93:G95" si="81">IF(ISNUMBER(F93/F$69*100),F93/F$69*100,0)</f>
        <v>0</v>
      </c>
      <c r="H93" s="52">
        <v>0</v>
      </c>
      <c r="I93" s="53">
        <f t="shared" ref="I93:I95" si="82">IF(ISNUMBER(H93/H$69*100),H93/H$69*100,0)</f>
        <v>0</v>
      </c>
      <c r="J93" s="52">
        <v>0</v>
      </c>
      <c r="K93" s="53">
        <f t="shared" ref="K93:K95" si="83">IF(ISNUMBER(J93/J$69*100),J93/J$69*100,0)</f>
        <v>0</v>
      </c>
      <c r="L93" s="52">
        <v>0</v>
      </c>
      <c r="M93" s="53">
        <f t="shared" ref="M93:M95" si="84">IF(ISNUMBER(L93/L$69*100),L93/L$69*100,0)</f>
        <v>0</v>
      </c>
      <c r="N93" s="52">
        <v>0</v>
      </c>
      <c r="O93" s="53">
        <f t="shared" ref="O93:O95" si="85">IF(ISNUMBER(N93/N$69*100),N93/N$69*100,0)</f>
        <v>0</v>
      </c>
      <c r="P93" s="52">
        <v>0</v>
      </c>
      <c r="Q93" s="53">
        <f t="shared" ref="Q93:Q95" si="86">IF(ISNUMBER(P93/P$69*100),P93/P$69*100,0)</f>
        <v>0</v>
      </c>
      <c r="R93" s="52">
        <v>0</v>
      </c>
      <c r="S93" s="53">
        <f t="shared" ref="S93:S95" si="87">IF(ISNUMBER(R93/R$69*100),R93/R$69*100,0)</f>
        <v>0</v>
      </c>
    </row>
    <row r="94" spans="1:19" x14ac:dyDescent="0.2">
      <c r="A94" s="182" t="s">
        <v>76</v>
      </c>
      <c r="B94" s="52">
        <v>0</v>
      </c>
      <c r="C94" s="53">
        <f t="shared" si="78"/>
        <v>0</v>
      </c>
      <c r="D94" s="82">
        <f t="shared" si="79"/>
        <v>0</v>
      </c>
      <c r="E94" s="53">
        <f t="shared" si="80"/>
        <v>0</v>
      </c>
      <c r="F94" s="52">
        <v>0</v>
      </c>
      <c r="G94" s="53">
        <f t="shared" si="81"/>
        <v>0</v>
      </c>
      <c r="H94" s="52">
        <v>0</v>
      </c>
      <c r="I94" s="53">
        <f t="shared" si="82"/>
        <v>0</v>
      </c>
      <c r="J94" s="52">
        <v>0</v>
      </c>
      <c r="K94" s="53">
        <f t="shared" si="83"/>
        <v>0</v>
      </c>
      <c r="L94" s="52">
        <v>0</v>
      </c>
      <c r="M94" s="53">
        <f t="shared" si="84"/>
        <v>0</v>
      </c>
      <c r="N94" s="52">
        <v>0</v>
      </c>
      <c r="O94" s="53">
        <f t="shared" si="85"/>
        <v>0</v>
      </c>
      <c r="P94" s="52">
        <v>0</v>
      </c>
      <c r="Q94" s="53">
        <f t="shared" si="86"/>
        <v>0</v>
      </c>
      <c r="R94" s="52">
        <v>0</v>
      </c>
      <c r="S94" s="53">
        <f t="shared" si="87"/>
        <v>0</v>
      </c>
    </row>
    <row r="95" spans="1:19" x14ac:dyDescent="0.2">
      <c r="A95" s="151" t="s">
        <v>110</v>
      </c>
      <c r="B95" s="52">
        <v>69192.173855714718</v>
      </c>
      <c r="C95" s="53">
        <f t="shared" si="78"/>
        <v>1.8231193868158504</v>
      </c>
      <c r="D95" s="82">
        <f t="shared" si="79"/>
        <v>29248.952534012558</v>
      </c>
      <c r="E95" s="53">
        <f t="shared" si="80"/>
        <v>1.2141672180875545</v>
      </c>
      <c r="F95" s="52">
        <v>0</v>
      </c>
      <c r="G95" s="53">
        <f t="shared" si="81"/>
        <v>0</v>
      </c>
      <c r="H95" s="52">
        <v>29248.952534012558</v>
      </c>
      <c r="I95" s="53">
        <f t="shared" si="82"/>
        <v>1.4456795894861791</v>
      </c>
      <c r="J95" s="52">
        <v>0</v>
      </c>
      <c r="K95" s="53">
        <f t="shared" si="83"/>
        <v>0</v>
      </c>
      <c r="L95" s="52">
        <v>37100.421041160102</v>
      </c>
      <c r="M95" s="53">
        <f t="shared" si="84"/>
        <v>3.357840114551546</v>
      </c>
      <c r="N95" s="52">
        <v>0</v>
      </c>
      <c r="O95" s="53">
        <f t="shared" si="85"/>
        <v>0</v>
      </c>
      <c r="P95" s="52">
        <v>0</v>
      </c>
      <c r="Q95" s="53">
        <f t="shared" si="86"/>
        <v>0</v>
      </c>
      <c r="R95" s="52">
        <v>2842.8002805421092</v>
      </c>
      <c r="S95" s="53">
        <f t="shared" si="87"/>
        <v>1.8550664840238449</v>
      </c>
    </row>
    <row r="96" spans="1:19" x14ac:dyDescent="0.2">
      <c r="A96"/>
      <c r="B96" s="82"/>
      <c r="C96" s="84"/>
      <c r="D96" s="83"/>
      <c r="E96" s="84"/>
      <c r="F96" s="83"/>
      <c r="G96" s="84"/>
      <c r="H96" s="83"/>
      <c r="I96" s="84"/>
      <c r="J96" s="83"/>
      <c r="K96" s="84"/>
      <c r="L96" s="83"/>
      <c r="M96" s="84"/>
      <c r="N96" s="83"/>
      <c r="O96" s="84"/>
      <c r="P96" s="83"/>
      <c r="Q96" s="84"/>
      <c r="R96" s="83"/>
      <c r="S96" s="84"/>
    </row>
    <row r="97" spans="1:19" x14ac:dyDescent="0.2">
      <c r="A97" s="150" t="s">
        <v>16</v>
      </c>
      <c r="B97" s="81"/>
      <c r="C97" s="51"/>
      <c r="D97" s="81"/>
      <c r="E97" s="51"/>
      <c r="F97" s="81"/>
      <c r="G97" s="51"/>
      <c r="H97" s="81"/>
      <c r="I97" s="51"/>
      <c r="J97" s="81"/>
      <c r="K97" s="51"/>
      <c r="L97" s="81"/>
      <c r="M97" s="51"/>
      <c r="N97" s="81"/>
      <c r="O97" s="51"/>
      <c r="P97" s="81"/>
      <c r="Q97" s="51"/>
      <c r="R97" s="81"/>
      <c r="S97" s="51"/>
    </row>
    <row r="98" spans="1:19" x14ac:dyDescent="0.2">
      <c r="A98" s="151" t="s">
        <v>111</v>
      </c>
      <c r="B98" s="52">
        <v>106062.79834383378</v>
      </c>
      <c r="C98" s="53">
        <f t="shared" ref="C98:C107" si="88">IF(ISNUMBER(B98/B$69*100),B98/B$69*100,0)</f>
        <v>2.7946100419363109</v>
      </c>
      <c r="D98" s="83">
        <f t="shared" ref="D98:D107" si="89">F98+H98+J98</f>
        <v>76481.13295075194</v>
      </c>
      <c r="E98" s="53">
        <f t="shared" ref="E98:E107" si="90">IF(ISNUMBER(D98/D$69*100),D98/D$69*100,0)</f>
        <v>3.1748447853992134</v>
      </c>
      <c r="F98" s="52">
        <v>11129.474239353325</v>
      </c>
      <c r="G98" s="53">
        <f t="shared" ref="G98:G107" si="91">IF(ISNUMBER(F98/F$69*100),F98/F$69*100,0)</f>
        <v>4.3911794121456351</v>
      </c>
      <c r="H98" s="52">
        <v>65351.658711398617</v>
      </c>
      <c r="I98" s="53">
        <f t="shared" ref="I98:I107" si="92">IF(ISNUMBER(H98/H$69*100),H98/H$69*100,0)</f>
        <v>3.230117694925009</v>
      </c>
      <c r="J98" s="52">
        <v>0</v>
      </c>
      <c r="K98" s="53">
        <f t="shared" ref="K98:K107" si="93">IF(ISNUMBER(J98/J$69*100),J98/J$69*100,0)</f>
        <v>0</v>
      </c>
      <c r="L98" s="52">
        <v>29581.665393081843</v>
      </c>
      <c r="M98" s="53">
        <f t="shared" ref="M98:M107" si="94">IF(ISNUMBER(L98/L$69*100),L98/L$69*100,0)</f>
        <v>2.6773416560941934</v>
      </c>
      <c r="N98" s="52">
        <v>0</v>
      </c>
      <c r="O98" s="53">
        <f t="shared" ref="O98:O107" si="95">IF(ISNUMBER(N98/N$69*100),N98/N$69*100,0)</f>
        <v>0</v>
      </c>
      <c r="P98" s="52">
        <v>0</v>
      </c>
      <c r="Q98" s="53">
        <f t="shared" ref="Q98:Q107" si="96">IF(ISNUMBER(P98/P$69*100),P98/P$69*100,0)</f>
        <v>0</v>
      </c>
      <c r="R98" s="52">
        <v>0</v>
      </c>
      <c r="S98" s="53">
        <f t="shared" ref="S98:S107" si="97">IF(ISNUMBER(R98/R$69*100),R98/R$69*100,0)</f>
        <v>0</v>
      </c>
    </row>
    <row r="99" spans="1:19" x14ac:dyDescent="0.2">
      <c r="A99" s="151" t="s">
        <v>112</v>
      </c>
      <c r="B99" s="52">
        <v>197965.71253205944</v>
      </c>
      <c r="C99" s="53">
        <f t="shared" si="88"/>
        <v>5.2161264537608156</v>
      </c>
      <c r="D99" s="83">
        <f t="shared" si="89"/>
        <v>171273.54208537433</v>
      </c>
      <c r="E99" s="53">
        <f t="shared" si="90"/>
        <v>7.1098176895045233</v>
      </c>
      <c r="F99" s="52">
        <v>85692.14167897345</v>
      </c>
      <c r="G99" s="53">
        <f t="shared" si="91"/>
        <v>33.81018368260667</v>
      </c>
      <c r="H99" s="52">
        <v>85581.400406400877</v>
      </c>
      <c r="I99" s="53">
        <f t="shared" si="92"/>
        <v>4.2300073366150315</v>
      </c>
      <c r="J99" s="52">
        <v>0</v>
      </c>
      <c r="K99" s="53">
        <f t="shared" si="93"/>
        <v>0</v>
      </c>
      <c r="L99" s="52">
        <v>26692.170446684599</v>
      </c>
      <c r="M99" s="53">
        <f t="shared" si="94"/>
        <v>2.4158227361055902</v>
      </c>
      <c r="N99" s="52">
        <v>0</v>
      </c>
      <c r="O99" s="53">
        <f t="shared" si="95"/>
        <v>0</v>
      </c>
      <c r="P99" s="52">
        <v>0</v>
      </c>
      <c r="Q99" s="53">
        <f t="shared" si="96"/>
        <v>0</v>
      </c>
      <c r="R99" s="52">
        <v>0</v>
      </c>
      <c r="S99" s="53">
        <f t="shared" si="97"/>
        <v>0</v>
      </c>
    </row>
    <row r="100" spans="1:19" x14ac:dyDescent="0.2">
      <c r="A100" s="151" t="s">
        <v>113</v>
      </c>
      <c r="B100" s="52">
        <v>243188.1974701916</v>
      </c>
      <c r="C100" s="53">
        <f t="shared" si="88"/>
        <v>6.407677237851221</v>
      </c>
      <c r="D100" s="83">
        <f t="shared" si="89"/>
        <v>205733.79143015476</v>
      </c>
      <c r="E100" s="53">
        <f t="shared" si="90"/>
        <v>8.540313534882257</v>
      </c>
      <c r="F100" s="52">
        <v>83324.159576323902</v>
      </c>
      <c r="G100" s="53">
        <f t="shared" si="91"/>
        <v>32.875886694819386</v>
      </c>
      <c r="H100" s="52">
        <v>122409.63185383084</v>
      </c>
      <c r="I100" s="53">
        <f t="shared" si="92"/>
        <v>6.0503057715251201</v>
      </c>
      <c r="J100" s="52">
        <v>0</v>
      </c>
      <c r="K100" s="53">
        <f t="shared" si="93"/>
        <v>0</v>
      </c>
      <c r="L100" s="52">
        <v>33082.940019697569</v>
      </c>
      <c r="M100" s="53">
        <f t="shared" si="94"/>
        <v>2.9942307927503133</v>
      </c>
      <c r="N100" s="52">
        <v>0</v>
      </c>
      <c r="O100" s="53">
        <f t="shared" si="95"/>
        <v>0</v>
      </c>
      <c r="P100" s="52">
        <v>0</v>
      </c>
      <c r="Q100" s="53">
        <f t="shared" si="96"/>
        <v>0</v>
      </c>
      <c r="R100" s="52">
        <v>4371.4660203381354</v>
      </c>
      <c r="S100" s="53">
        <f t="shared" si="97"/>
        <v>2.8525957858819249</v>
      </c>
    </row>
    <row r="101" spans="1:19" x14ac:dyDescent="0.2">
      <c r="A101" s="151" t="s">
        <v>114</v>
      </c>
      <c r="B101" s="52">
        <v>115287.91923855906</v>
      </c>
      <c r="C101" s="53">
        <f t="shared" si="88"/>
        <v>3.0376793922932595</v>
      </c>
      <c r="D101" s="83">
        <f t="shared" si="89"/>
        <v>115287.91923855909</v>
      </c>
      <c r="E101" s="53">
        <f t="shared" si="90"/>
        <v>4.7857717987749337</v>
      </c>
      <c r="F101" s="52">
        <v>12274.034684870992</v>
      </c>
      <c r="G101" s="53">
        <f t="shared" si="91"/>
        <v>4.8427703998440297</v>
      </c>
      <c r="H101" s="52">
        <v>103013.8845536881</v>
      </c>
      <c r="I101" s="53">
        <f t="shared" si="92"/>
        <v>5.0916377316340755</v>
      </c>
      <c r="J101" s="52">
        <v>0</v>
      </c>
      <c r="K101" s="53">
        <f t="shared" si="93"/>
        <v>0</v>
      </c>
      <c r="L101" s="52">
        <v>0</v>
      </c>
      <c r="M101" s="53">
        <f t="shared" si="94"/>
        <v>0</v>
      </c>
      <c r="N101" s="52">
        <v>0</v>
      </c>
      <c r="O101" s="53">
        <f t="shared" si="95"/>
        <v>0</v>
      </c>
      <c r="P101" s="52">
        <v>0</v>
      </c>
      <c r="Q101" s="53">
        <f t="shared" si="96"/>
        <v>0</v>
      </c>
      <c r="R101" s="52">
        <v>0</v>
      </c>
      <c r="S101" s="53">
        <f t="shared" si="97"/>
        <v>0</v>
      </c>
    </row>
    <row r="102" spans="1:19" x14ac:dyDescent="0.2">
      <c r="A102" s="151" t="s">
        <v>115</v>
      </c>
      <c r="B102" s="52">
        <v>912389.80982213956</v>
      </c>
      <c r="C102" s="53">
        <f t="shared" si="88"/>
        <v>24.040226776060251</v>
      </c>
      <c r="D102" s="83">
        <f t="shared" si="89"/>
        <v>408750.44048828195</v>
      </c>
      <c r="E102" s="53">
        <f t="shared" si="90"/>
        <v>16.967834476896236</v>
      </c>
      <c r="F102" s="52">
        <v>24889.647883117974</v>
      </c>
      <c r="G102" s="53">
        <f t="shared" si="91"/>
        <v>9.8203119940239301</v>
      </c>
      <c r="H102" s="52">
        <v>353880.00510528038</v>
      </c>
      <c r="I102" s="53">
        <f t="shared" si="92"/>
        <v>17.491125533916154</v>
      </c>
      <c r="J102" s="52">
        <v>29980.787499883631</v>
      </c>
      <c r="K102" s="53">
        <f t="shared" si="93"/>
        <v>22.657067659748162</v>
      </c>
      <c r="L102" s="52">
        <v>422735.80210869096</v>
      </c>
      <c r="M102" s="53">
        <f t="shared" si="94"/>
        <v>38.260461588909791</v>
      </c>
      <c r="N102" s="52">
        <v>0</v>
      </c>
      <c r="O102" s="53">
        <f t="shared" si="95"/>
        <v>0</v>
      </c>
      <c r="P102" s="52">
        <v>59740.343795305555</v>
      </c>
      <c r="Q102" s="53">
        <f t="shared" si="96"/>
        <v>46.615360989441619</v>
      </c>
      <c r="R102" s="52">
        <v>21163.223429864767</v>
      </c>
      <c r="S102" s="53">
        <f t="shared" si="97"/>
        <v>13.810040313899133</v>
      </c>
    </row>
    <row r="103" spans="1:19" x14ac:dyDescent="0.2">
      <c r="A103" s="151" t="s">
        <v>116</v>
      </c>
      <c r="B103" s="52">
        <v>288194.3911682833</v>
      </c>
      <c r="C103" s="53">
        <f t="shared" si="88"/>
        <v>7.5935290428383189</v>
      </c>
      <c r="D103" s="83">
        <f t="shared" si="89"/>
        <v>56230.760602787996</v>
      </c>
      <c r="E103" s="53">
        <f t="shared" si="90"/>
        <v>2.3342219210291888</v>
      </c>
      <c r="F103" s="52">
        <v>0</v>
      </c>
      <c r="G103" s="53">
        <f t="shared" si="91"/>
        <v>0</v>
      </c>
      <c r="H103" s="52">
        <v>56230.760602787996</v>
      </c>
      <c r="I103" s="53">
        <f t="shared" si="92"/>
        <v>2.779301679614099</v>
      </c>
      <c r="J103" s="52">
        <v>0</v>
      </c>
      <c r="K103" s="53">
        <f t="shared" si="93"/>
        <v>0</v>
      </c>
      <c r="L103" s="52">
        <v>227571.93423683487</v>
      </c>
      <c r="M103" s="53">
        <f t="shared" si="94"/>
        <v>20.596805865862382</v>
      </c>
      <c r="N103" s="52">
        <v>0</v>
      </c>
      <c r="O103" s="53">
        <f t="shared" si="95"/>
        <v>0</v>
      </c>
      <c r="P103" s="52">
        <v>0</v>
      </c>
      <c r="Q103" s="53">
        <f t="shared" si="96"/>
        <v>0</v>
      </c>
      <c r="R103" s="52">
        <v>4391.6963286601758</v>
      </c>
      <c r="S103" s="53">
        <f t="shared" si="97"/>
        <v>2.8657970533738957</v>
      </c>
    </row>
    <row r="104" spans="1:19" x14ac:dyDescent="0.2">
      <c r="A104" s="151" t="s">
        <v>117</v>
      </c>
      <c r="B104" s="52">
        <v>563542.75881143194</v>
      </c>
      <c r="C104" s="53">
        <f t="shared" si="88"/>
        <v>14.848582890765108</v>
      </c>
      <c r="D104" s="83">
        <f t="shared" si="89"/>
        <v>304466.66224016302</v>
      </c>
      <c r="E104" s="53">
        <f t="shared" si="90"/>
        <v>12.638860822884574</v>
      </c>
      <c r="F104" s="52">
        <v>1999.4384712543972</v>
      </c>
      <c r="G104" s="53">
        <f t="shared" si="91"/>
        <v>0.78888659625797419</v>
      </c>
      <c r="H104" s="52">
        <v>302467.22376890865</v>
      </c>
      <c r="I104" s="53">
        <f t="shared" si="92"/>
        <v>14.949960733902307</v>
      </c>
      <c r="J104" s="52">
        <v>0</v>
      </c>
      <c r="K104" s="53">
        <f t="shared" si="93"/>
        <v>0</v>
      </c>
      <c r="L104" s="52">
        <v>232938.33636186208</v>
      </c>
      <c r="M104" s="53">
        <f t="shared" si="94"/>
        <v>21.082501710290664</v>
      </c>
      <c r="N104" s="52">
        <v>0</v>
      </c>
      <c r="O104" s="53">
        <f t="shared" si="95"/>
        <v>0</v>
      </c>
      <c r="P104" s="52">
        <v>0</v>
      </c>
      <c r="Q104" s="53">
        <f t="shared" si="96"/>
        <v>0</v>
      </c>
      <c r="R104" s="52">
        <v>26137.760209407057</v>
      </c>
      <c r="S104" s="53">
        <f t="shared" si="97"/>
        <v>17.056169321425845</v>
      </c>
    </row>
    <row r="105" spans="1:19" x14ac:dyDescent="0.2">
      <c r="A105" s="151" t="s">
        <v>118</v>
      </c>
      <c r="B105" s="52">
        <v>265792.52258876309</v>
      </c>
      <c r="C105" s="53">
        <f t="shared" si="88"/>
        <v>7.0032703671477741</v>
      </c>
      <c r="D105" s="83">
        <f t="shared" si="89"/>
        <v>192496.7635533484</v>
      </c>
      <c r="E105" s="53">
        <f t="shared" si="90"/>
        <v>7.9908249576677441</v>
      </c>
      <c r="F105" s="52">
        <v>9055.3435743136342</v>
      </c>
      <c r="G105" s="53">
        <f t="shared" si="91"/>
        <v>3.5728227064697125</v>
      </c>
      <c r="H105" s="52">
        <v>183441.41997903478</v>
      </c>
      <c r="I105" s="53">
        <f t="shared" si="92"/>
        <v>9.0669064617498378</v>
      </c>
      <c r="J105" s="52">
        <v>0</v>
      </c>
      <c r="K105" s="53">
        <f t="shared" si="93"/>
        <v>0</v>
      </c>
      <c r="L105" s="52">
        <v>49925.475348643944</v>
      </c>
      <c r="M105" s="53">
        <f t="shared" si="94"/>
        <v>4.5185946455363712</v>
      </c>
      <c r="N105" s="52">
        <v>0</v>
      </c>
      <c r="O105" s="53">
        <f t="shared" si="95"/>
        <v>0</v>
      </c>
      <c r="P105" s="52">
        <v>0</v>
      </c>
      <c r="Q105" s="53">
        <f t="shared" si="96"/>
        <v>0</v>
      </c>
      <c r="R105" s="52">
        <v>23370.283686769824</v>
      </c>
      <c r="S105" s="53">
        <f t="shared" si="97"/>
        <v>15.2502552803986</v>
      </c>
    </row>
    <row r="106" spans="1:19" x14ac:dyDescent="0.2">
      <c r="A106" s="151" t="s">
        <v>119</v>
      </c>
      <c r="B106" s="52">
        <v>1087080.3663247423</v>
      </c>
      <c r="C106" s="53">
        <f t="shared" si="88"/>
        <v>28.643084621192706</v>
      </c>
      <c r="D106" s="83">
        <f t="shared" si="89"/>
        <v>864692.04265874997</v>
      </c>
      <c r="E106" s="53">
        <f t="shared" si="90"/>
        <v>35.894643772851381</v>
      </c>
      <c r="F106" s="52">
        <v>16735.282415235069</v>
      </c>
      <c r="G106" s="53">
        <f t="shared" si="91"/>
        <v>6.6029738708028214</v>
      </c>
      <c r="H106" s="52">
        <v>745613.33019627735</v>
      </c>
      <c r="I106" s="53">
        <f t="shared" si="92"/>
        <v>36.853216259970509</v>
      </c>
      <c r="J106" s="52">
        <v>102343.43004723755</v>
      </c>
      <c r="K106" s="53">
        <f t="shared" si="93"/>
        <v>77.342932340251707</v>
      </c>
      <c r="L106" s="52">
        <v>80161.982555089111</v>
      </c>
      <c r="M106" s="53">
        <f t="shared" si="94"/>
        <v>7.2552039338538652</v>
      </c>
      <c r="N106" s="52">
        <v>0</v>
      </c>
      <c r="O106" s="53">
        <f t="shared" si="95"/>
        <v>0</v>
      </c>
      <c r="P106" s="52">
        <v>68415.574183827368</v>
      </c>
      <c r="Q106" s="53">
        <f t="shared" si="96"/>
        <v>53.384639010558331</v>
      </c>
      <c r="R106" s="52">
        <v>73810.766927065633</v>
      </c>
      <c r="S106" s="53">
        <f t="shared" si="97"/>
        <v>48.165142245020597</v>
      </c>
    </row>
    <row r="107" spans="1:19" x14ac:dyDescent="0.2">
      <c r="A107" s="151" t="s">
        <v>120</v>
      </c>
      <c r="B107" s="52">
        <v>8351.1611031505563</v>
      </c>
      <c r="C107" s="53">
        <f t="shared" si="88"/>
        <v>0.22004170213418936</v>
      </c>
      <c r="D107" s="83">
        <f t="shared" si="89"/>
        <v>8351.1611031505563</v>
      </c>
      <c r="E107" s="53">
        <f t="shared" si="90"/>
        <v>0.34666903139940491</v>
      </c>
      <c r="F107" s="52">
        <v>8351.1611031505563</v>
      </c>
      <c r="G107" s="53">
        <f t="shared" si="91"/>
        <v>3.2949846430299057</v>
      </c>
      <c r="H107" s="52">
        <v>0</v>
      </c>
      <c r="I107" s="53">
        <f t="shared" si="92"/>
        <v>0</v>
      </c>
      <c r="J107" s="52">
        <v>0</v>
      </c>
      <c r="K107" s="53">
        <f t="shared" si="93"/>
        <v>0</v>
      </c>
      <c r="L107" s="52">
        <v>0</v>
      </c>
      <c r="M107" s="53">
        <f t="shared" si="94"/>
        <v>0</v>
      </c>
      <c r="N107" s="52">
        <v>0</v>
      </c>
      <c r="O107" s="53">
        <f t="shared" si="95"/>
        <v>0</v>
      </c>
      <c r="P107" s="52">
        <v>0</v>
      </c>
      <c r="Q107" s="53">
        <f t="shared" si="96"/>
        <v>0</v>
      </c>
      <c r="R107" s="52">
        <v>0</v>
      </c>
      <c r="S107" s="53">
        <f t="shared" si="97"/>
        <v>0</v>
      </c>
    </row>
    <row r="108" spans="1:19" x14ac:dyDescent="0.2">
      <c r="A108" s="151" t="s">
        <v>109</v>
      </c>
      <c r="B108" s="52">
        <v>0</v>
      </c>
      <c r="C108" s="53">
        <f t="shared" ref="C108:C110" si="98">IF(ISNUMBER(B108/B$69*100),B108/B$69*100,0)</f>
        <v>0</v>
      </c>
      <c r="D108" s="83">
        <f t="shared" ref="D108:D110" si="99">F108+H108+J108</f>
        <v>0</v>
      </c>
      <c r="E108" s="53">
        <f t="shared" ref="E108:E110" si="100">IF(ISNUMBER(D108/D$69*100),D108/D$69*100,0)</f>
        <v>0</v>
      </c>
      <c r="F108" s="52">
        <v>0</v>
      </c>
      <c r="G108" s="53">
        <f t="shared" ref="G108:G110" si="101">IF(ISNUMBER(F108/F$69*100),F108/F$69*100,0)</f>
        <v>0</v>
      </c>
      <c r="H108" s="52">
        <v>0</v>
      </c>
      <c r="I108" s="53">
        <f t="shared" ref="I108:I110" si="102">IF(ISNUMBER(H108/H$69*100),H108/H$69*100,0)</f>
        <v>0</v>
      </c>
      <c r="J108" s="52">
        <v>0</v>
      </c>
      <c r="K108" s="53">
        <f t="shared" ref="K108:K110" si="103">IF(ISNUMBER(J108/J$69*100),J108/J$69*100,0)</f>
        <v>0</v>
      </c>
      <c r="L108" s="52">
        <v>0</v>
      </c>
      <c r="M108" s="53">
        <f t="shared" ref="M108:M110" si="104">IF(ISNUMBER(L108/L$69*100),L108/L$69*100,0)</f>
        <v>0</v>
      </c>
      <c r="N108" s="52">
        <v>0</v>
      </c>
      <c r="O108" s="53">
        <f t="shared" ref="O108:O110" si="105">IF(ISNUMBER(N108/N$69*100),N108/N$69*100,0)</f>
        <v>0</v>
      </c>
      <c r="P108" s="52">
        <v>0</v>
      </c>
      <c r="Q108" s="53">
        <f t="shared" ref="Q108:Q110" si="106">IF(ISNUMBER(P108/P$69*100),P108/P$69*100,0)</f>
        <v>0</v>
      </c>
      <c r="R108" s="52">
        <v>0</v>
      </c>
      <c r="S108" s="53">
        <f t="shared" ref="S108:S110" si="107">IF(ISNUMBER(R108/R$69*100),R108/R$69*100,0)</f>
        <v>0</v>
      </c>
    </row>
    <row r="109" spans="1:19" x14ac:dyDescent="0.2">
      <c r="A109" s="151" t="s">
        <v>76</v>
      </c>
      <c r="B109" s="52">
        <v>0</v>
      </c>
      <c r="C109" s="53">
        <f t="shared" si="98"/>
        <v>0</v>
      </c>
      <c r="D109" s="83">
        <f t="shared" si="99"/>
        <v>0</v>
      </c>
      <c r="E109" s="53">
        <f t="shared" si="100"/>
        <v>0</v>
      </c>
      <c r="F109" s="52">
        <v>0</v>
      </c>
      <c r="G109" s="53">
        <f t="shared" si="101"/>
        <v>0</v>
      </c>
      <c r="H109" s="52">
        <v>0</v>
      </c>
      <c r="I109" s="53">
        <f t="shared" si="102"/>
        <v>0</v>
      </c>
      <c r="J109" s="52">
        <v>0</v>
      </c>
      <c r="K109" s="53">
        <f t="shared" si="103"/>
        <v>0</v>
      </c>
      <c r="L109" s="52">
        <v>0</v>
      </c>
      <c r="M109" s="53">
        <f t="shared" si="104"/>
        <v>0</v>
      </c>
      <c r="N109" s="52">
        <v>0</v>
      </c>
      <c r="O109" s="53">
        <f t="shared" si="105"/>
        <v>0</v>
      </c>
      <c r="P109" s="52">
        <v>0</v>
      </c>
      <c r="Q109" s="53">
        <f t="shared" si="106"/>
        <v>0</v>
      </c>
      <c r="R109" s="52">
        <v>0</v>
      </c>
      <c r="S109" s="53">
        <f t="shared" si="107"/>
        <v>0</v>
      </c>
    </row>
    <row r="110" spans="1:19" x14ac:dyDescent="0.2">
      <c r="A110" s="151" t="s">
        <v>110</v>
      </c>
      <c r="B110" s="52">
        <v>7407.2705602946862</v>
      </c>
      <c r="C110" s="53">
        <f t="shared" si="98"/>
        <v>0.1951714740170459</v>
      </c>
      <c r="D110" s="83">
        <f t="shared" si="99"/>
        <v>5208.1309735202904</v>
      </c>
      <c r="E110" s="53">
        <f t="shared" si="100"/>
        <v>0.21619720871034054</v>
      </c>
      <c r="F110" s="52">
        <v>0</v>
      </c>
      <c r="G110" s="53">
        <f t="shared" si="101"/>
        <v>0</v>
      </c>
      <c r="H110" s="52">
        <v>5208.1309735202904</v>
      </c>
      <c r="I110" s="53">
        <f t="shared" si="102"/>
        <v>0.25742079614760655</v>
      </c>
      <c r="J110" s="52">
        <v>0</v>
      </c>
      <c r="K110" s="53">
        <f t="shared" si="103"/>
        <v>0</v>
      </c>
      <c r="L110" s="52">
        <v>2199.1395867743968</v>
      </c>
      <c r="M110" s="53">
        <f t="shared" si="104"/>
        <v>0.19903707059758147</v>
      </c>
      <c r="N110" s="52">
        <v>0</v>
      </c>
      <c r="O110" s="53">
        <f t="shared" si="105"/>
        <v>0</v>
      </c>
      <c r="P110" s="52">
        <v>0</v>
      </c>
      <c r="Q110" s="53">
        <f t="shared" si="106"/>
        <v>0</v>
      </c>
      <c r="R110" s="52">
        <v>0</v>
      </c>
      <c r="S110" s="53">
        <f t="shared" si="107"/>
        <v>0</v>
      </c>
    </row>
    <row r="111" spans="1:19" x14ac:dyDescent="0.2">
      <c r="A111" s="157"/>
      <c r="B111" s="158"/>
      <c r="C111" s="158"/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158"/>
      <c r="Q111" s="158"/>
      <c r="R111" s="158"/>
      <c r="S111" s="158"/>
    </row>
    <row r="112" spans="1:19" x14ac:dyDescent="0.2">
      <c r="A112" s="11" t="str">
        <f>'C01'!$A$33</f>
        <v>Fuente: Instituto Nacional de Estadística (INE).  LXXXIV Encuesta Permanente de Hogares de Propósitos Múltiples, junio 2026.</v>
      </c>
      <c r="B112" s="99"/>
      <c r="C112" s="100"/>
      <c r="D112" s="45"/>
      <c r="E112" s="102"/>
      <c r="F112" s="95"/>
      <c r="G112" s="102"/>
      <c r="H112" s="95"/>
      <c r="I112" s="102"/>
      <c r="J112" s="95"/>
      <c r="K112" s="102"/>
      <c r="L112" s="95"/>
      <c r="M112" s="102"/>
      <c r="N112" s="95"/>
      <c r="O112" s="102"/>
      <c r="P112" s="95"/>
      <c r="Q112" s="102"/>
      <c r="R112" s="95"/>
      <c r="S112" s="102"/>
    </row>
    <row r="113" spans="1:19" x14ac:dyDescent="0.2">
      <c r="A113" s="24" t="s">
        <v>71</v>
      </c>
      <c r="B113" s="101"/>
      <c r="C113" s="100"/>
      <c r="D113" s="105"/>
      <c r="E113" s="102"/>
      <c r="F113" s="95"/>
      <c r="G113" s="102"/>
      <c r="H113" s="95"/>
      <c r="I113" s="102"/>
      <c r="J113" s="95"/>
      <c r="K113" s="102"/>
      <c r="L113" s="95"/>
      <c r="M113" s="102"/>
      <c r="N113" s="95"/>
      <c r="O113" s="102"/>
      <c r="P113" s="95"/>
      <c r="Q113" s="102"/>
      <c r="R113" s="95"/>
      <c r="S113" s="102"/>
    </row>
    <row r="114" spans="1:19" x14ac:dyDescent="0.2">
      <c r="A114" s="24" t="s">
        <v>72</v>
      </c>
      <c r="B114" s="101"/>
      <c r="C114" s="100"/>
      <c r="D114" s="105"/>
      <c r="E114" s="102"/>
      <c r="F114" s="95"/>
      <c r="G114" s="102"/>
      <c r="H114" s="95"/>
      <c r="I114" s="102"/>
      <c r="J114" s="95"/>
      <c r="K114" s="102"/>
      <c r="L114" s="95"/>
      <c r="M114" s="102"/>
      <c r="N114" s="95"/>
      <c r="O114" s="102"/>
    </row>
    <row r="115" spans="1:19" x14ac:dyDescent="0.2">
      <c r="B115" s="101"/>
      <c r="C115" s="100"/>
      <c r="D115" s="105"/>
      <c r="E115" s="102"/>
      <c r="F115" s="95"/>
      <c r="G115" s="102"/>
      <c r="H115" s="95"/>
      <c r="I115" s="102"/>
      <c r="J115" s="95"/>
      <c r="K115" s="102"/>
      <c r="L115" s="95"/>
      <c r="M115" s="102"/>
      <c r="N115" s="95"/>
      <c r="O115" s="102"/>
    </row>
    <row r="116" spans="1:19" x14ac:dyDescent="0.2">
      <c r="B116" s="60"/>
      <c r="C116" s="59"/>
      <c r="D116" s="62"/>
    </row>
    <row r="117" spans="1:19" x14ac:dyDescent="0.2">
      <c r="A117" s="58"/>
      <c r="B117" s="60"/>
      <c r="C117" s="59"/>
      <c r="D117" s="62"/>
    </row>
    <row r="118" spans="1:19" x14ac:dyDescent="0.2">
      <c r="A118" s="58"/>
      <c r="B118" s="60"/>
      <c r="C118" s="59"/>
      <c r="D118" s="62"/>
    </row>
  </sheetData>
  <mergeCells count="29">
    <mergeCell ref="F66:G66"/>
    <mergeCell ref="A4:A6"/>
    <mergeCell ref="B4:C5"/>
    <mergeCell ref="H5:I5"/>
    <mergeCell ref="J5:K5"/>
    <mergeCell ref="A63:Q63"/>
    <mergeCell ref="P65:Q66"/>
    <mergeCell ref="B64:K64"/>
    <mergeCell ref="D65:K65"/>
    <mergeCell ref="A65:A67"/>
    <mergeCell ref="L65:M66"/>
    <mergeCell ref="N65:O66"/>
    <mergeCell ref="H66:I66"/>
    <mergeCell ref="R4:S5"/>
    <mergeCell ref="R65:S66"/>
    <mergeCell ref="A1:Q1"/>
    <mergeCell ref="A2:Q2"/>
    <mergeCell ref="A3:Q3"/>
    <mergeCell ref="A61:Q61"/>
    <mergeCell ref="A62:Q62"/>
    <mergeCell ref="P4:Q5"/>
    <mergeCell ref="N4:O5"/>
    <mergeCell ref="D4:K4"/>
    <mergeCell ref="L4:M5"/>
    <mergeCell ref="D5:E5"/>
    <mergeCell ref="F5:G5"/>
    <mergeCell ref="J66:K66"/>
    <mergeCell ref="B65:C66"/>
    <mergeCell ref="D66:E66"/>
  </mergeCells>
  <phoneticPr fontId="4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8:G49 E9:O9 I48:I49 K48:K49 M48:M49 O48:O49" emptyCellReference="1"/>
    <ignoredError sqref="C11 G8 D97:N97 E96:G96 I8 K8 M8 O8 I96 K96 M96" formula="1"/>
    <ignoredError sqref="D11:G11 D39:G39 E37:G37 E34 E33 D17:G17 D12:E12 G12 I12 K12 M12 O12 O34 O33 E18 O18 G34 G33 G18 I34 I33 I18 K34 K33 K18 M34 M33 M18 I11 I39 I37 I16:I17 K11 K39 K37 K16:K17 M11 M39 M37 M16:M17 O11 O39 O37 O16:O17 E24 O24 G24 I24 K24 M24 E16:G16" formula="1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C128"/>
  <sheetViews>
    <sheetView zoomScaleNormal="100" workbookViewId="0">
      <selection activeCell="D9" sqref="D9"/>
    </sheetView>
  </sheetViews>
  <sheetFormatPr baseColWidth="10" defaultColWidth="12" defaultRowHeight="11.25" x14ac:dyDescent="0.2"/>
  <cols>
    <col min="1" max="1" width="54.1640625" customWidth="1"/>
    <col min="2" max="2" width="14.5" bestFit="1" customWidth="1"/>
    <col min="3" max="3" width="9.5" style="15" bestFit="1" customWidth="1"/>
    <col min="4" max="4" width="14" bestFit="1" customWidth="1"/>
    <col min="5" max="5" width="8" style="15" bestFit="1" customWidth="1"/>
    <col min="6" max="6" width="14" bestFit="1" customWidth="1"/>
    <col min="7" max="7" width="8.33203125" style="15" bestFit="1" customWidth="1"/>
    <col min="8" max="8" width="12" bestFit="1" customWidth="1"/>
    <col min="9" max="9" width="8.33203125" style="15" customWidth="1"/>
    <col min="10" max="10" width="13.6640625" bestFit="1" customWidth="1"/>
    <col min="11" max="11" width="9.5" style="15" bestFit="1" customWidth="1"/>
    <col min="12" max="12" width="11.33203125" bestFit="1" customWidth="1"/>
    <col min="13" max="13" width="7.1640625" style="15" bestFit="1" customWidth="1"/>
    <col min="14" max="14" width="12" customWidth="1"/>
    <col min="15" max="16" width="9.5" style="15" bestFit="1" customWidth="1"/>
    <col min="17" max="17" width="7" style="15" bestFit="1" customWidth="1"/>
    <col min="18" max="18" width="11.6640625" hidden="1" customWidth="1"/>
    <col min="19" max="19" width="9.5" style="15" hidden="1" customWidth="1"/>
    <col min="20" max="20" width="11" bestFit="1" customWidth="1"/>
    <col min="21" max="21" width="7" style="15" bestFit="1" customWidth="1"/>
    <col min="22" max="22" width="10" customWidth="1"/>
    <col min="23" max="23" width="8" style="15" bestFit="1" customWidth="1"/>
    <col min="24" max="24" width="10.6640625" customWidth="1"/>
    <col min="25" max="25" width="7" style="15" bestFit="1" customWidth="1"/>
    <col min="26" max="26" width="11" bestFit="1" customWidth="1"/>
    <col min="27" max="27" width="7" style="15" bestFit="1" customWidth="1"/>
    <col min="28" max="28" width="11" bestFit="1" customWidth="1"/>
    <col min="29" max="29" width="7" style="15" bestFit="1" customWidth="1"/>
    <col min="30" max="36" width="7.6640625" customWidth="1"/>
  </cols>
  <sheetData>
    <row r="1" spans="1:21" x14ac:dyDescent="0.2">
      <c r="A1" s="197" t="s">
        <v>62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</row>
    <row r="2" spans="1:21" x14ac:dyDescent="0.2">
      <c r="A2" s="197" t="s">
        <v>63</v>
      </c>
      <c r="B2" s="197"/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</row>
    <row r="3" spans="1:21" x14ac:dyDescent="0.2">
      <c r="A3" s="224" t="s">
        <v>32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</row>
    <row r="4" spans="1:21" ht="15" customHeight="1" x14ac:dyDescent="0.2">
      <c r="A4" s="193" t="s">
        <v>31</v>
      </c>
      <c r="B4" s="230" t="s">
        <v>21</v>
      </c>
      <c r="C4" s="230"/>
      <c r="D4" s="230" t="s">
        <v>20</v>
      </c>
      <c r="E4" s="230"/>
      <c r="F4" s="226" t="s">
        <v>7</v>
      </c>
      <c r="G4" s="226"/>
      <c r="H4" s="226"/>
      <c r="I4" s="226"/>
      <c r="J4" s="226"/>
      <c r="K4" s="226"/>
      <c r="L4" s="226"/>
      <c r="M4" s="226"/>
      <c r="N4" s="215" t="s">
        <v>1</v>
      </c>
      <c r="O4" s="215"/>
      <c r="P4" s="210" t="s">
        <v>124</v>
      </c>
      <c r="Q4" s="210"/>
      <c r="R4" s="210" t="s">
        <v>122</v>
      </c>
      <c r="S4" s="210"/>
      <c r="T4" s="210" t="s">
        <v>130</v>
      </c>
      <c r="U4" s="210"/>
    </row>
    <row r="5" spans="1:21" ht="12.75" customHeight="1" x14ac:dyDescent="0.2">
      <c r="A5" s="228"/>
      <c r="B5" s="231"/>
      <c r="C5" s="231"/>
      <c r="D5" s="231"/>
      <c r="E5" s="231"/>
      <c r="F5" s="225" t="s">
        <v>9</v>
      </c>
      <c r="G5" s="225"/>
      <c r="H5" s="225" t="s">
        <v>86</v>
      </c>
      <c r="I5" s="225"/>
      <c r="J5" s="225" t="s">
        <v>10</v>
      </c>
      <c r="K5" s="225"/>
      <c r="L5" s="225" t="s">
        <v>87</v>
      </c>
      <c r="M5" s="225"/>
      <c r="N5" s="216"/>
      <c r="O5" s="216"/>
      <c r="P5" s="211"/>
      <c r="Q5" s="211"/>
      <c r="R5" s="211"/>
      <c r="S5" s="211"/>
      <c r="T5" s="211"/>
      <c r="U5" s="211"/>
    </row>
    <row r="6" spans="1:21" x14ac:dyDescent="0.2">
      <c r="A6" s="229"/>
      <c r="B6" s="37" t="s">
        <v>5</v>
      </c>
      <c r="C6" s="38" t="s">
        <v>69</v>
      </c>
      <c r="D6" s="37" t="s">
        <v>5</v>
      </c>
      <c r="E6" s="38" t="s">
        <v>69</v>
      </c>
      <c r="F6" s="37" t="s">
        <v>5</v>
      </c>
      <c r="G6" s="38" t="s">
        <v>69</v>
      </c>
      <c r="H6" s="37" t="s">
        <v>5</v>
      </c>
      <c r="I6" s="38" t="s">
        <v>69</v>
      </c>
      <c r="J6" s="37" t="s">
        <v>5</v>
      </c>
      <c r="K6" s="38" t="s">
        <v>69</v>
      </c>
      <c r="L6" s="37" t="s">
        <v>5</v>
      </c>
      <c r="M6" s="38" t="s">
        <v>69</v>
      </c>
      <c r="N6" s="152" t="s">
        <v>8</v>
      </c>
      <c r="O6" s="153" t="s">
        <v>69</v>
      </c>
      <c r="P6" s="152" t="s">
        <v>8</v>
      </c>
      <c r="Q6" s="153" t="s">
        <v>69</v>
      </c>
      <c r="R6" s="152" t="s">
        <v>8</v>
      </c>
      <c r="S6" s="153" t="s">
        <v>69</v>
      </c>
      <c r="T6" s="152" t="s">
        <v>8</v>
      </c>
      <c r="U6" s="153" t="s">
        <v>69</v>
      </c>
    </row>
    <row r="7" spans="1:21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</row>
    <row r="8" spans="1:21" s="20" customFormat="1" ht="12" customHeight="1" x14ac:dyDescent="0.2">
      <c r="A8" s="20" t="s">
        <v>83</v>
      </c>
      <c r="B8" s="81">
        <f>'C03'!B8</f>
        <v>3795262.9079635632</v>
      </c>
      <c r="C8" s="86">
        <f>+C11+C15</f>
        <v>100</v>
      </c>
      <c r="D8" s="81">
        <f>+D11+D15</f>
        <v>3225300.0549816703</v>
      </c>
      <c r="E8" s="86">
        <f>SUM(I8+K8+M8+O8+Q8+U8)</f>
        <v>99.999999999997542</v>
      </c>
      <c r="F8" s="81">
        <f t="shared" ref="F8:F39" si="0">H8+J8+L8</f>
        <v>2186880.7187308287</v>
      </c>
      <c r="G8" s="86">
        <f>IF(ISNUMBER(F8/$D$8*100),F8/$D$8*100,0)</f>
        <v>67.803946344559776</v>
      </c>
      <c r="H8" s="81">
        <f>+H11+H15</f>
        <v>217710.66831921384</v>
      </c>
      <c r="I8" s="86">
        <f>IF(ISNUMBER(H8/$D$8*100),H8/$D$8*100,0)</f>
        <v>6.750090367032568</v>
      </c>
      <c r="J8" s="81">
        <f>+J11+J15</f>
        <v>1841719.7627724591</v>
      </c>
      <c r="K8" s="86">
        <f>IF(ISNUMBER(J8/$D$8*100),J8/$D$8*100,0)</f>
        <v>57.102276730123513</v>
      </c>
      <c r="L8" s="81">
        <f>+L11+L15</f>
        <v>127450.28763915591</v>
      </c>
      <c r="M8" s="86">
        <f>IF(ISNUMBER(L8/$D$8*100),L8/$D$8*100,0)</f>
        <v>3.9515792474037035</v>
      </c>
      <c r="N8" s="81">
        <f>+N11+N15</f>
        <v>903367.28022387123</v>
      </c>
      <c r="O8" s="86">
        <f>IF(ISNUMBER(N8/$D$8*100),N8/$D$8*100,0)</f>
        <v>28.008782588415798</v>
      </c>
      <c r="P8" s="81">
        <f t="shared" ref="P8" si="1">+P11+P15</f>
        <v>0</v>
      </c>
      <c r="Q8" s="86">
        <f>IF(ISNUMBER(P8/$D$8*100),P8/$D$8*100,0)</f>
        <v>0</v>
      </c>
      <c r="R8" s="81">
        <f t="shared" ref="R8:T8" si="2">+R11+R15</f>
        <v>0</v>
      </c>
      <c r="S8" s="86">
        <f t="shared" ref="S8" si="3">IF(ISNUMBER(R8/$B$8*100),R8/$B$8*100,0)</f>
        <v>0</v>
      </c>
      <c r="T8" s="81">
        <f t="shared" si="2"/>
        <v>135052.05602689073</v>
      </c>
      <c r="U8" s="86">
        <f>IF(ISNUMBER(T8/$D$8*100),T8/$D$8*100,0)</f>
        <v>4.187271067021956</v>
      </c>
    </row>
    <row r="9" spans="1:21" ht="11.25" customHeight="1" x14ac:dyDescent="0.2">
      <c r="A9" s="40"/>
      <c r="B9" s="6"/>
      <c r="C9" s="86"/>
      <c r="D9" s="6"/>
      <c r="E9" s="86"/>
      <c r="F9" s="6"/>
      <c r="G9" s="86"/>
      <c r="H9" s="6"/>
      <c r="I9" s="86"/>
      <c r="J9" s="6"/>
      <c r="K9" s="86"/>
      <c r="L9" s="6"/>
      <c r="M9" s="86"/>
      <c r="N9" s="6"/>
      <c r="O9" s="86"/>
      <c r="P9" s="6"/>
      <c r="Q9" s="86"/>
      <c r="R9" s="6"/>
      <c r="S9" s="86"/>
      <c r="T9" s="6"/>
      <c r="U9" s="86"/>
    </row>
    <row r="10" spans="1:21" ht="12.75" customHeight="1" x14ac:dyDescent="0.2">
      <c r="A10" s="14" t="s">
        <v>34</v>
      </c>
      <c r="B10" s="81"/>
      <c r="C10" s="5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</row>
    <row r="11" spans="1:21" x14ac:dyDescent="0.2">
      <c r="A11" s="41" t="s">
        <v>55</v>
      </c>
      <c r="B11" s="52">
        <f>'C03'!B11</f>
        <v>2291045.0186223513</v>
      </c>
      <c r="C11" s="87">
        <f>IF(ISNUMBER(B11/B$8*100),B11/B$8*100,0)</f>
        <v>60.36591072031068</v>
      </c>
      <c r="D11" s="52">
        <f>SUM(D12:D14)</f>
        <v>1943991.9281573202</v>
      </c>
      <c r="E11" s="87">
        <f>IF(ISNUMBER(D11/D$8*100),D11/D$8*100,0)</f>
        <v>60.273211639788606</v>
      </c>
      <c r="F11" s="52">
        <f>SUM(F12:F14)</f>
        <v>1361178.3636925453</v>
      </c>
      <c r="G11" s="87">
        <f>IF(ISNUMBER(F11/F$8*100),F11/F$8*100,0)</f>
        <v>62.242917596461986</v>
      </c>
      <c r="H11" s="52">
        <f>SUM(H12:H14)</f>
        <v>168463.91619928385</v>
      </c>
      <c r="I11" s="87">
        <f>IF(ISNUMBER(H11/H$8*100),H11/H$8*100,0)</f>
        <v>77.37972488894161</v>
      </c>
      <c r="J11" s="52">
        <f>SUM(J12:J14)</f>
        <v>1110794.6111726598</v>
      </c>
      <c r="K11" s="87">
        <f>IF(ISNUMBER(J11/J$8*100),J11/J$8*100,0)</f>
        <v>60.312900671734624</v>
      </c>
      <c r="L11" s="52">
        <f>SUM(L12:L14)</f>
        <v>81919.836320601491</v>
      </c>
      <c r="M11" s="87">
        <f>IF(ISNUMBER(L11/L$8*100),L11/L$8*100,0)</f>
        <v>64.275913250613698</v>
      </c>
      <c r="N11" s="52">
        <f>SUM(N12:N14)</f>
        <v>519878.62009999657</v>
      </c>
      <c r="O11" s="87">
        <f>IF(ISNUMBER(N11/N$8*100),N11/N$8*100,0)</f>
        <v>57.548976089897899</v>
      </c>
      <c r="P11" s="52">
        <f t="shared" ref="P11" si="4">SUM(P12:P14)</f>
        <v>0</v>
      </c>
      <c r="Q11" s="87">
        <f t="shared" ref="Q11" si="5">IF(ISNUMBER(P11/P$8*100),P11/P$8*100,0)</f>
        <v>0</v>
      </c>
      <c r="R11" s="52">
        <f t="shared" ref="R11:T11" si="6">SUM(R12:R14)</f>
        <v>0</v>
      </c>
      <c r="S11" s="87">
        <f t="shared" ref="S11:S15" si="7">IF(ISNUMBER(R11/R$8*100),R11/R$8*100,0)</f>
        <v>0</v>
      </c>
      <c r="T11" s="52">
        <f t="shared" si="6"/>
        <v>62934.944364746494</v>
      </c>
      <c r="U11" s="87">
        <f t="shared" ref="U11:U15" si="8">IF(ISNUMBER(T11/T$8*100),T11/T$8*100,0)</f>
        <v>46.600508141997686</v>
      </c>
    </row>
    <row r="12" spans="1:21" x14ac:dyDescent="0.2">
      <c r="A12" s="44" t="s">
        <v>50</v>
      </c>
      <c r="B12" s="52">
        <f>'C03'!B12</f>
        <v>502704.99810983014</v>
      </c>
      <c r="C12" s="87">
        <f>IF(ISNUMBER(B12/B$8*100),B12/B$8*100,0)</f>
        <v>13.245590893189748</v>
      </c>
      <c r="D12" s="52">
        <v>413778.82437101181</v>
      </c>
      <c r="E12" s="87">
        <f>IF(ISNUMBER(D12/D$8*100),D12/D$8*100,0)</f>
        <v>12.829157514566916</v>
      </c>
      <c r="F12" s="52">
        <f t="shared" si="0"/>
        <v>300405.60697008367</v>
      </c>
      <c r="G12" s="87">
        <f>IF(ISNUMBER(F12/F$8*100),F12/F$8*100,0)</f>
        <v>13.736716611797013</v>
      </c>
      <c r="H12" s="52">
        <v>60510.253597503906</v>
      </c>
      <c r="I12" s="87">
        <f>IF(ISNUMBER(H12/H$8*100),H12/H$8*100,0)</f>
        <v>27.79388537303187</v>
      </c>
      <c r="J12" s="52">
        <v>223792.596780094</v>
      </c>
      <c r="K12" s="87">
        <f>IF(ISNUMBER(J12/J$8*100),J12/J$8*100,0)</f>
        <v>12.151283887142778</v>
      </c>
      <c r="L12" s="52">
        <v>16102.756592485774</v>
      </c>
      <c r="M12" s="87">
        <f>IF(ISNUMBER(L12/L$8*100),L12/L$8*100,0)</f>
        <v>12.634539231544743</v>
      </c>
      <c r="N12" s="52">
        <v>100753.3777240256</v>
      </c>
      <c r="O12" s="87">
        <f>IF(ISNUMBER(N12/N$8*100),N12/N$8*100,0)</f>
        <v>11.153091320626206</v>
      </c>
      <c r="P12" s="52">
        <v>0</v>
      </c>
      <c r="Q12" s="87">
        <f t="shared" ref="Q12" si="9">IF(ISNUMBER(P12/P$8*100),P12/P$8*100,0)</f>
        <v>0</v>
      </c>
      <c r="R12" s="52">
        <v>0</v>
      </c>
      <c r="S12" s="87">
        <f t="shared" si="7"/>
        <v>0</v>
      </c>
      <c r="T12" s="52">
        <v>12619.839676888711</v>
      </c>
      <c r="U12" s="87">
        <f t="shared" si="8"/>
        <v>9.344426177692494</v>
      </c>
    </row>
    <row r="13" spans="1:21" x14ac:dyDescent="0.2">
      <c r="A13" s="44" t="s">
        <v>51</v>
      </c>
      <c r="B13" s="52">
        <f>'C03'!B13</f>
        <v>310650.63424573612</v>
      </c>
      <c r="C13" s="87">
        <f>IF(ISNUMBER(B13/B$8*100),B13/B$8*100,0)</f>
        <v>8.1852204123698762</v>
      </c>
      <c r="D13" s="52">
        <v>273268.07232335774</v>
      </c>
      <c r="E13" s="87">
        <f>IF(ISNUMBER(D13/D$8*100),D13/D$8*100,0)</f>
        <v>8.4726403021411514</v>
      </c>
      <c r="F13" s="82">
        <f t="shared" si="0"/>
        <v>197905.46143294603</v>
      </c>
      <c r="G13" s="87">
        <f>IF(ISNUMBER(F13/F$8*100),F13/F$8*100,0)</f>
        <v>9.0496687696712534</v>
      </c>
      <c r="H13" s="52">
        <v>12610.186840018412</v>
      </c>
      <c r="I13" s="87">
        <f>IF(ISNUMBER(H13/H$8*100),H13/H$8*100,0)</f>
        <v>5.7921768085011722</v>
      </c>
      <c r="J13" s="52">
        <v>175468.08812878429</v>
      </c>
      <c r="K13" s="87">
        <f>IF(ISNUMBER(J13/J$8*100),J13/J$8*100,0)</f>
        <v>9.5274043139245528</v>
      </c>
      <c r="L13" s="52">
        <v>9827.1864641433222</v>
      </c>
      <c r="M13" s="87">
        <f>IF(ISNUMBER(L13/L$8*100),L13/L$8*100,0)</f>
        <v>7.7106035978251999</v>
      </c>
      <c r="N13" s="52">
        <v>69681.894285434828</v>
      </c>
      <c r="O13" s="87">
        <f>IF(ISNUMBER(N13/N$8*100),N13/N$8*100,0)</f>
        <v>7.7135729631658076</v>
      </c>
      <c r="P13" s="52">
        <v>0</v>
      </c>
      <c r="Q13" s="87">
        <f t="shared" ref="Q13" si="10">IF(ISNUMBER(P13/P$8*100),P13/P$8*100,0)</f>
        <v>0</v>
      </c>
      <c r="R13" s="52">
        <v>0</v>
      </c>
      <c r="S13" s="87">
        <f t="shared" si="7"/>
        <v>0</v>
      </c>
      <c r="T13" s="52">
        <v>5680.716604971878</v>
      </c>
      <c r="U13" s="87">
        <f t="shared" si="8"/>
        <v>4.206316269513712</v>
      </c>
    </row>
    <row r="14" spans="1:21" x14ac:dyDescent="0.2">
      <c r="A14" s="44" t="s">
        <v>74</v>
      </c>
      <c r="B14" s="52">
        <f>'C03'!B14</f>
        <v>1477689.386266785</v>
      </c>
      <c r="C14" s="87">
        <f>IF(ISNUMBER(B14/B$8*100),B14/B$8*100,0)</f>
        <v>38.935099414751051</v>
      </c>
      <c r="D14" s="52">
        <v>1256945.0314629506</v>
      </c>
      <c r="E14" s="87">
        <f>IF(ISNUMBER(D14/D$8*100),D14/D$8*100,0)</f>
        <v>38.971413823080532</v>
      </c>
      <c r="F14" s="82">
        <f t="shared" si="0"/>
        <v>862867.29528951552</v>
      </c>
      <c r="G14" s="87">
        <f>IF(ISNUMBER(F14/F$8*100),F14/F$8*100,0)</f>
        <v>39.456532214993715</v>
      </c>
      <c r="H14" s="52">
        <v>95343.47576176154</v>
      </c>
      <c r="I14" s="87">
        <f>IF(ISNUMBER(H14/H$8*100),H14/H$8*100,0)</f>
        <v>43.793662707408579</v>
      </c>
      <c r="J14" s="52">
        <v>711533.92626378161</v>
      </c>
      <c r="K14" s="87">
        <f>IF(ISNUMBER(J14/J$8*100),J14/J$8*100,0)</f>
        <v>38.6342124706673</v>
      </c>
      <c r="L14" s="52">
        <v>55989.893263972386</v>
      </c>
      <c r="M14" s="87">
        <f>IF(ISNUMBER(L14/L$8*100),L14/L$8*100,0)</f>
        <v>43.93077042124375</v>
      </c>
      <c r="N14" s="52">
        <v>349443.34809053614</v>
      </c>
      <c r="O14" s="87">
        <f>IF(ISNUMBER(N14/N$8*100),N14/N$8*100,0)</f>
        <v>38.682311806105879</v>
      </c>
      <c r="P14" s="52">
        <v>0</v>
      </c>
      <c r="Q14" s="87">
        <f t="shared" ref="Q14" si="11">IF(ISNUMBER(P14/P$8*100),P14/P$8*100,0)</f>
        <v>0</v>
      </c>
      <c r="R14" s="52">
        <v>0</v>
      </c>
      <c r="S14" s="87">
        <f t="shared" si="7"/>
        <v>0</v>
      </c>
      <c r="T14" s="52">
        <v>44634.388082885904</v>
      </c>
      <c r="U14" s="87">
        <f t="shared" si="8"/>
        <v>33.049765694791482</v>
      </c>
    </row>
    <row r="15" spans="1:21" x14ac:dyDescent="0.2">
      <c r="A15" s="41" t="s">
        <v>52</v>
      </c>
      <c r="B15" s="52">
        <f>'C03'!B15</f>
        <v>1504217.8893412119</v>
      </c>
      <c r="C15" s="87">
        <f>IF(ISNUMBER(B15/B$8*100),B15/B$8*100,0)</f>
        <v>39.63408927968932</v>
      </c>
      <c r="D15" s="52">
        <v>1281308.1268243503</v>
      </c>
      <c r="E15" s="87">
        <f>IF(ISNUMBER(D15/D$8*100),D15/D$8*100,0)</f>
        <v>39.726788360211408</v>
      </c>
      <c r="F15" s="82">
        <f t="shared" si="0"/>
        <v>825702.35503828363</v>
      </c>
      <c r="G15" s="87">
        <f>IF(ISNUMBER(F15/F$8*100),F15/F$8*100,0)</f>
        <v>37.757082403538021</v>
      </c>
      <c r="H15" s="52">
        <v>49246.752119929995</v>
      </c>
      <c r="I15" s="87">
        <f>IF(ISNUMBER(H15/H$8*100),H15/H$8*100,0)</f>
        <v>22.620275111058383</v>
      </c>
      <c r="J15" s="52">
        <v>730925.15159979917</v>
      </c>
      <c r="K15" s="87">
        <f>IF(ISNUMBER(J15/J$8*100),J15/J$8*100,0)</f>
        <v>39.687099328265369</v>
      </c>
      <c r="L15" s="52">
        <v>45530.45131855442</v>
      </c>
      <c r="M15" s="87">
        <f>IF(ISNUMBER(L15/L$8*100),L15/L$8*100,0)</f>
        <v>35.724086749386295</v>
      </c>
      <c r="N15" s="52">
        <v>383488.66012387467</v>
      </c>
      <c r="O15" s="87">
        <f>IF(ISNUMBER(N15/N$8*100),N15/N$8*100,0)</f>
        <v>42.451023910102101</v>
      </c>
      <c r="P15" s="52">
        <v>0</v>
      </c>
      <c r="Q15" s="87">
        <f t="shared" ref="Q15" si="12">IF(ISNUMBER(P15/P$8*100),P15/P$8*100,0)</f>
        <v>0</v>
      </c>
      <c r="R15" s="52">
        <v>0</v>
      </c>
      <c r="S15" s="87">
        <f t="shared" si="7"/>
        <v>0</v>
      </c>
      <c r="T15" s="52">
        <v>72117.111662144234</v>
      </c>
      <c r="U15" s="87">
        <f t="shared" si="8"/>
        <v>53.399491858002314</v>
      </c>
    </row>
    <row r="16" spans="1:21" x14ac:dyDescent="0.2">
      <c r="A16" s="42"/>
      <c r="B16" s="83"/>
      <c r="C16" s="87"/>
      <c r="D16" s="52"/>
      <c r="E16" s="87"/>
      <c r="F16" s="83"/>
      <c r="G16" s="87"/>
      <c r="H16" s="83"/>
      <c r="I16" s="87"/>
      <c r="J16" s="83"/>
      <c r="K16" s="87"/>
      <c r="L16" s="83"/>
      <c r="M16" s="87"/>
      <c r="N16" s="83"/>
      <c r="O16" s="87"/>
      <c r="P16" s="83"/>
      <c r="Q16" s="87"/>
      <c r="R16" s="83"/>
      <c r="S16" s="87"/>
      <c r="T16" s="83"/>
      <c r="U16" s="87"/>
    </row>
    <row r="17" spans="1:21" x14ac:dyDescent="0.2">
      <c r="A17" s="14" t="s">
        <v>33</v>
      </c>
      <c r="B17" s="81"/>
      <c r="C17" s="5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</row>
    <row r="18" spans="1:21" x14ac:dyDescent="0.2">
      <c r="A18" s="126" t="s">
        <v>35</v>
      </c>
      <c r="B18" s="82">
        <f>'C03'!B18</f>
        <v>282890.78763386665</v>
      </c>
      <c r="C18" s="87">
        <f>IF(ISNUMBER(B18/B$8*100),B18/B$8*100,0)</f>
        <v>7.4537863250601077</v>
      </c>
      <c r="D18" s="52">
        <v>249458.07891098747</v>
      </c>
      <c r="E18" s="87">
        <f>IF(ISNUMBER(D18/D$8*100),D18/D$8*100,0)</f>
        <v>7.7344146175077402</v>
      </c>
      <c r="F18" s="82">
        <f t="shared" si="0"/>
        <v>152102.48629034054</v>
      </c>
      <c r="G18" s="87">
        <f>IF(ISNUMBER(F18/F$8*100),F18/F$8*100,0)</f>
        <v>6.9552255405413366</v>
      </c>
      <c r="H18" s="52">
        <v>2085.9906126090445</v>
      </c>
      <c r="I18" s="87">
        <f>IF(ISNUMBER(H18/H$8*100),H18/H$8*100,0)</f>
        <v>0.95814809109423305</v>
      </c>
      <c r="J18" s="52">
        <v>137454.99788949182</v>
      </c>
      <c r="K18" s="87">
        <f>IF(ISNUMBER(J18/J$8*100),J18/J$8*100,0)</f>
        <v>7.4634046214811729</v>
      </c>
      <c r="L18" s="52">
        <v>12561.497788239671</v>
      </c>
      <c r="M18" s="87">
        <f>IF(ISNUMBER(L18/L$8*100),L18/L$8*100,0)</f>
        <v>9.8559979902159629</v>
      </c>
      <c r="N18" s="52">
        <v>81352.121888856418</v>
      </c>
      <c r="O18" s="87">
        <f>IF(ISNUMBER(N18/N$8*100),N18/N$8*100,0)</f>
        <v>9.0054315304286696</v>
      </c>
      <c r="P18" s="52">
        <v>0</v>
      </c>
      <c r="Q18" s="87">
        <f t="shared" ref="Q18" si="13">IF(ISNUMBER(P18/P$8*100),P18/P$8*100,0)</f>
        <v>0</v>
      </c>
      <c r="R18" s="52">
        <v>0</v>
      </c>
      <c r="S18" s="87">
        <f t="shared" ref="S18" si="14">IF(ISNUMBER(R18/R$8*100),R18/R$8*100,0)</f>
        <v>0</v>
      </c>
      <c r="T18" s="52">
        <v>16003.470731788313</v>
      </c>
      <c r="U18" s="87">
        <f t="shared" ref="U18" si="15">IF(ISNUMBER(T18/T$8*100),T18/T$8*100,0)</f>
        <v>11.849853458433689</v>
      </c>
    </row>
    <row r="19" spans="1:21" x14ac:dyDescent="0.2">
      <c r="A19" s="189" t="s">
        <v>144</v>
      </c>
      <c r="B19" s="82">
        <f>'C03'!B19</f>
        <v>1729095.9221957708</v>
      </c>
      <c r="C19" s="87">
        <f t="shared" ref="C19" si="16">IF(ISNUMBER(B19/B$8*100),B19/B$8*100,0)</f>
        <v>45.559318659258771</v>
      </c>
      <c r="D19" s="52">
        <v>1496200.9748562593</v>
      </c>
      <c r="E19" s="87">
        <f t="shared" ref="E19" si="17">IF(ISNUMBER(D19/D$8*100),D19/D$8*100,0)</f>
        <v>46.389512583342032</v>
      </c>
      <c r="F19" s="82">
        <f t="shared" ref="F19" si="18">H19+J19+L19</f>
        <v>930719.9984812208</v>
      </c>
      <c r="G19" s="87">
        <f t="shared" ref="G19" si="19">IF(ISNUMBER(F19/F$8*100),F19/F$8*100,0)</f>
        <v>42.559248454180462</v>
      </c>
      <c r="H19" s="52">
        <v>35446.090867296865</v>
      </c>
      <c r="I19" s="87">
        <f t="shared" ref="I19" si="20">IF(ISNUMBER(H19/H$8*100),H19/H$8*100,0)</f>
        <v>16.281283384480155</v>
      </c>
      <c r="J19" s="52">
        <v>824215.68483477645</v>
      </c>
      <c r="K19" s="87">
        <f t="shared" ref="K19" si="21">IF(ISNUMBER(J19/J$8*100),J19/J$8*100,0)</f>
        <v>44.752502606261423</v>
      </c>
      <c r="L19" s="52">
        <v>71058.222779147487</v>
      </c>
      <c r="M19" s="87">
        <f t="shared" ref="M19" si="22">IF(ISNUMBER(L19/L$8*100),L19/L$8*100,0)</f>
        <v>55.753677842086425</v>
      </c>
      <c r="N19" s="52">
        <v>487863.46153773088</v>
      </c>
      <c r="O19" s="87">
        <f t="shared" ref="O19" si="23">IF(ISNUMBER(N19/N$8*100),N19/N$8*100,0)</f>
        <v>54.00499577722465</v>
      </c>
      <c r="P19" s="52">
        <v>0</v>
      </c>
      <c r="Q19" s="87">
        <f t="shared" ref="Q19" si="24">IF(ISNUMBER(P19/P$8*100),P19/P$8*100,0)</f>
        <v>0</v>
      </c>
      <c r="R19" s="52">
        <v>0</v>
      </c>
      <c r="S19" s="87">
        <f t="shared" ref="S19" si="25">IF(ISNUMBER(R19/R$8*100),R19/R$8*100,0)</f>
        <v>0</v>
      </c>
      <c r="T19" s="52">
        <v>77617.514837269249</v>
      </c>
      <c r="U19" s="87">
        <f t="shared" ref="U19" si="26">IF(ISNUMBER(T19/T$8*100),T19/T$8*100,0)</f>
        <v>57.472294106958678</v>
      </c>
    </row>
    <row r="20" spans="1:21" x14ac:dyDescent="0.2">
      <c r="A20" s="189" t="s">
        <v>143</v>
      </c>
      <c r="B20" s="82">
        <f>'C03'!B20</f>
        <v>423384.69114911149</v>
      </c>
      <c r="C20" s="87">
        <f>IF(ISNUMBER(B20/B$8*100),B20/B$8*100,0)</f>
        <v>11.155609016195625</v>
      </c>
      <c r="D20" s="52">
        <v>365133.80975435063</v>
      </c>
      <c r="E20" s="87">
        <f>IF(ISNUMBER(D20/D$8*100),D20/D$8*100,0)</f>
        <v>11.320925294698689</v>
      </c>
      <c r="F20" s="82">
        <f>H20+J20+L20</f>
        <v>257488.22609896059</v>
      </c>
      <c r="G20" s="87">
        <f>IF(ISNUMBER(F20/F$8*100),F20/F$8*100,0)</f>
        <v>11.774223618762145</v>
      </c>
      <c r="H20" s="52">
        <v>9593.5087410397118</v>
      </c>
      <c r="I20" s="87">
        <f>IF(ISNUMBER(H20/H$8*100),H20/H$8*100,0)</f>
        <v>4.4065404856382253</v>
      </c>
      <c r="J20" s="52">
        <v>228065.27302082776</v>
      </c>
      <c r="K20" s="87">
        <f>IF(ISNUMBER(J20/J$8*100),J20/J$8*100,0)</f>
        <v>12.383277718511662</v>
      </c>
      <c r="L20" s="52">
        <v>19829.444337093089</v>
      </c>
      <c r="M20" s="87">
        <f>IF(ISNUMBER(L20/L$8*100),L20/L$8*100,0)</f>
        <v>15.558571663043457</v>
      </c>
      <c r="N20" s="52">
        <v>92258.52533420379</v>
      </c>
      <c r="O20" s="87">
        <f>IF(ISNUMBER(N20/N$8*100),N20/N$8*100,0)</f>
        <v>10.212737095297541</v>
      </c>
      <c r="P20" s="52">
        <v>0</v>
      </c>
      <c r="Q20" s="87">
        <f>IF(ISNUMBER(P20/P$8*100),P20/P$8*100,0)</f>
        <v>0</v>
      </c>
      <c r="R20" s="52">
        <v>0</v>
      </c>
      <c r="S20" s="87">
        <f>IF(ISNUMBER(R20/R$8*100),R20/R$8*100,0)</f>
        <v>0</v>
      </c>
      <c r="T20" s="52">
        <v>15387.058321185956</v>
      </c>
      <c r="U20" s="87">
        <f>IF(ISNUMBER(T20/T$8*100),T20/T$8*100,0)</f>
        <v>11.393427670676987</v>
      </c>
    </row>
    <row r="21" spans="1:21" x14ac:dyDescent="0.2">
      <c r="A21" s="189" t="s">
        <v>145</v>
      </c>
      <c r="B21" s="82">
        <f>'C03'!B21</f>
        <v>805733.65465721465</v>
      </c>
      <c r="C21" s="87">
        <f>IF(ISNUMBER(B21/B$8*100),B21/B$8*100,0)</f>
        <v>21.229982591365452</v>
      </c>
      <c r="D21" s="52">
        <v>672441.21591667947</v>
      </c>
      <c r="E21" s="87">
        <f>IF(ISNUMBER(D21/D$8*100),D21/D$8*100,0)</f>
        <v>20.848950623308781</v>
      </c>
      <c r="F21" s="82">
        <f>H21+J21+L21</f>
        <v>488187.0499973988</v>
      </c>
      <c r="G21" s="87">
        <f>IF(ISNUMBER(F21/F$8*100),F21/F$8*100,0)</f>
        <v>22.323442052236008</v>
      </c>
      <c r="H21" s="52">
        <v>55210.73124339708</v>
      </c>
      <c r="I21" s="87">
        <f>IF(ISNUMBER(H21/H$8*100),H21/H$8*100,0)</f>
        <v>25.359681116979289</v>
      </c>
      <c r="J21" s="52">
        <v>413562.30090155709</v>
      </c>
      <c r="K21" s="87">
        <f>IF(ISNUMBER(J21/J$8*100),J21/J$8*100,0)</f>
        <v>22.455224147619244</v>
      </c>
      <c r="L21" s="52">
        <v>19414.017852444584</v>
      </c>
      <c r="M21" s="87">
        <f>IF(ISNUMBER(L21/L$8*100),L21/L$8*100,0)</f>
        <v>15.232619880318035</v>
      </c>
      <c r="N21" s="52">
        <v>165701.38769502204</v>
      </c>
      <c r="O21" s="87">
        <f>IF(ISNUMBER(N21/N$8*100),N21/N$8*100,0)</f>
        <v>18.342637742420575</v>
      </c>
      <c r="P21" s="52">
        <v>0</v>
      </c>
      <c r="Q21" s="87">
        <f>IF(ISNUMBER(P21/P$8*100),P21/P$8*100,0)</f>
        <v>0</v>
      </c>
      <c r="R21" s="52">
        <v>0</v>
      </c>
      <c r="S21" s="87">
        <f>IF(ISNUMBER(R21/R$8*100),R21/R$8*100,0)</f>
        <v>0</v>
      </c>
      <c r="T21" s="52">
        <v>18552.778224255766</v>
      </c>
      <c r="U21" s="87">
        <f>IF(ISNUMBER(T21/T$8*100),T21/T$8*100,0)</f>
        <v>13.737501501318611</v>
      </c>
    </row>
    <row r="22" spans="1:21" x14ac:dyDescent="0.2">
      <c r="A22" s="126" t="s">
        <v>38</v>
      </c>
      <c r="B22" s="82">
        <f>'C03'!B22</f>
        <v>509774.92225738324</v>
      </c>
      <c r="C22" s="87">
        <f>IF(ISNUMBER(B22/B$8*100),B22/B$8*100,0)</f>
        <v>13.431873749450334</v>
      </c>
      <c r="D22" s="52">
        <v>403534.2639495855</v>
      </c>
      <c r="E22" s="87">
        <f>IF(ISNUMBER(D22/D$8*100),D22/D$8*100,0)</f>
        <v>12.511526278812493</v>
      </c>
      <c r="F22" s="82">
        <f>H22+J22+L22</f>
        <v>329606.80282155907</v>
      </c>
      <c r="G22" s="87">
        <f>IF(ISNUMBER(F22/F$8*100),F22/F$8*100,0)</f>
        <v>15.072006442713009</v>
      </c>
      <c r="H22" s="52">
        <v>113399.55709390214</v>
      </c>
      <c r="I22" s="87">
        <f>IF(ISNUMBER(H22/H$8*100),H22/H$8*100,0)</f>
        <v>52.08727618603988</v>
      </c>
      <c r="J22" s="52">
        <v>213219.20034269104</v>
      </c>
      <c r="K22" s="87">
        <f>IF(ISNUMBER(J22/J$8*100),J22/J$8*100,0)</f>
        <v>11.577179365318775</v>
      </c>
      <c r="L22" s="52">
        <v>2988.0453849658998</v>
      </c>
      <c r="M22" s="87">
        <f>IF(ISNUMBER(L22/L$8*100),L22/L$8*100,0)</f>
        <v>2.3444791222643717</v>
      </c>
      <c r="N22" s="52">
        <v>68410.19280490106</v>
      </c>
      <c r="O22" s="87">
        <f>IF(ISNUMBER(N22/N$8*100),N22/N$8*100,0)</f>
        <v>7.5727994916915451</v>
      </c>
      <c r="P22" s="52">
        <v>0</v>
      </c>
      <c r="Q22" s="87">
        <f>IF(ISNUMBER(P22/P$8*100),P22/P$8*100,0)</f>
        <v>0</v>
      </c>
      <c r="R22" s="52">
        <v>0</v>
      </c>
      <c r="S22" s="87">
        <f>IF(ISNUMBER(R22/R$8*100),R22/R$8*100,0)</f>
        <v>0</v>
      </c>
      <c r="T22" s="52">
        <v>5517.2683231225747</v>
      </c>
      <c r="U22" s="87">
        <f>IF(ISNUMBER(T22/T$8*100),T22/T$8*100,0)</f>
        <v>4.0852901358451073</v>
      </c>
    </row>
    <row r="23" spans="1:21" x14ac:dyDescent="0.2">
      <c r="A23" s="124" t="s">
        <v>45</v>
      </c>
      <c r="B23" s="82">
        <f>'C03'!B23</f>
        <v>44382.930070144874</v>
      </c>
      <c r="C23" s="87">
        <f>IF(ISNUMBER(B23/B$8*100),B23/B$8*100,0)</f>
        <v>1.1694296586678252</v>
      </c>
      <c r="D23" s="52">
        <v>38531.711593778331</v>
      </c>
      <c r="E23" s="87">
        <f>IF(ISNUMBER(D23/D$8*100),D23/D$8*100,0)</f>
        <v>1.1946706023293485</v>
      </c>
      <c r="F23" s="82">
        <f>H23+J23+L23</f>
        <v>28776.155041350215</v>
      </c>
      <c r="G23" s="87">
        <f>IF(ISNUMBER(F23/F$8*100),F23/F$8*100,0)</f>
        <v>1.3158538915671016</v>
      </c>
      <c r="H23" s="52">
        <v>1974.7897609689003</v>
      </c>
      <c r="I23" s="87">
        <f>IF(ISNUMBER(H23/H$8*100),H23/H$8*100,0)</f>
        <v>0.90707073576817321</v>
      </c>
      <c r="J23" s="52">
        <v>25202.30578311623</v>
      </c>
      <c r="K23" s="87">
        <f>IF(ISNUMBER(J23/J$8*100),J23/J$8*100,0)</f>
        <v>1.3684115408077926</v>
      </c>
      <c r="L23" s="52">
        <v>1599.0594972650877</v>
      </c>
      <c r="M23" s="87">
        <f>IF(ISNUMBER(L23/L$8*100),L23/L$8*100,0)</f>
        <v>1.2546535020716711</v>
      </c>
      <c r="N23" s="52">
        <v>7781.5909631592458</v>
      </c>
      <c r="O23" s="87">
        <f>IF(ISNUMBER(N23/N$8*100),N23/N$8*100,0)</f>
        <v>0.86139836293725647</v>
      </c>
      <c r="P23" s="52">
        <v>0</v>
      </c>
      <c r="Q23" s="87">
        <f>IF(ISNUMBER(P23/P$8*100),P23/P$8*100,0)</f>
        <v>0</v>
      </c>
      <c r="R23" s="52">
        <v>0</v>
      </c>
      <c r="S23" s="87">
        <f>IF(ISNUMBER(R23/R$8*100),R23/R$8*100,0)</f>
        <v>0</v>
      </c>
      <c r="T23" s="52">
        <v>1973.9655892688627</v>
      </c>
      <c r="U23" s="87">
        <f>IF(ISNUMBER(T23/T$8*100),T23/T$8*100,0)</f>
        <v>1.4616331267669254</v>
      </c>
    </row>
    <row r="24" spans="1:21" x14ac:dyDescent="0.2">
      <c r="B24" s="83"/>
      <c r="C24" s="84"/>
      <c r="D24" s="52"/>
      <c r="E24" s="84"/>
      <c r="F24" s="83"/>
      <c r="G24" s="84"/>
      <c r="H24" s="83"/>
      <c r="I24" s="84"/>
      <c r="J24" s="83"/>
      <c r="K24" s="84"/>
      <c r="L24" s="83"/>
      <c r="M24" s="84"/>
      <c r="N24" s="83"/>
      <c r="O24" s="84"/>
      <c r="P24" s="83"/>
      <c r="Q24" s="84"/>
      <c r="R24" s="83"/>
      <c r="S24" s="84"/>
      <c r="T24" s="83"/>
      <c r="U24" s="84"/>
    </row>
    <row r="25" spans="1:21" ht="11.25" customHeight="1" x14ac:dyDescent="0.2">
      <c r="A25" s="14" t="s">
        <v>17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</row>
    <row r="26" spans="1:21" x14ac:dyDescent="0.2">
      <c r="A26" s="41" t="s">
        <v>39</v>
      </c>
      <c r="B26" s="82">
        <f>'C03'!B26</f>
        <v>198599.27967954468</v>
      </c>
      <c r="C26" s="87">
        <f t="shared" ref="C26:C32" si="27">IF(ISNUMBER(B26/B$8*100),B26/B$8*100,0)</f>
        <v>5.2328200837635181</v>
      </c>
      <c r="D26" s="52">
        <v>161756.68349853554</v>
      </c>
      <c r="E26" s="87">
        <f t="shared" ref="E26:E32" si="28">IF(ISNUMBER(D26/D$8*100),D26/D$8*100,0)</f>
        <v>5.0152444963591094</v>
      </c>
      <c r="F26" s="82">
        <f t="shared" ref="F26:F31" si="29">H26+J26+L26</f>
        <v>136877.4580182202</v>
      </c>
      <c r="G26" s="87">
        <f t="shared" ref="G26:G32" si="30">IF(ISNUMBER(F26/F$8*100),F26/F$8*100,0)</f>
        <v>6.2590271543323128</v>
      </c>
      <c r="H26" s="52">
        <v>793.07876385623695</v>
      </c>
      <c r="I26" s="87">
        <f t="shared" ref="I26:I32" si="31">IF(ISNUMBER(H26/H$8*100),H26/H$8*100,0)</f>
        <v>0.36428107541951105</v>
      </c>
      <c r="J26" s="52">
        <v>126825.61796045017</v>
      </c>
      <c r="K26" s="87">
        <f t="shared" ref="K26:K32" si="32">IF(ISNUMBER(J26/J$8*100),J26/J$8*100,0)</f>
        <v>6.8862603596939964</v>
      </c>
      <c r="L26" s="52">
        <v>9258.7612939138162</v>
      </c>
      <c r="M26" s="87">
        <f t="shared" ref="M26:M32" si="33">IF(ISNUMBER(L26/L$8*100),L26/L$8*100,0)</f>
        <v>7.2646060400645922</v>
      </c>
      <c r="N26" s="52">
        <v>11853.172787316631</v>
      </c>
      <c r="O26" s="87">
        <f t="shared" ref="O26:O32" si="34">IF(ISNUMBER(N26/N$8*100),N26/N$8*100,0)</f>
        <v>1.3121100406004516</v>
      </c>
      <c r="P26" s="52">
        <v>0</v>
      </c>
      <c r="Q26" s="87">
        <f t="shared" ref="Q26:Q32" si="35">IF(ISNUMBER(P26/P$8*100),P26/P$8*100,0)</f>
        <v>0</v>
      </c>
      <c r="R26" s="52">
        <v>0</v>
      </c>
      <c r="S26" s="87">
        <f t="shared" ref="S26:S32" si="36">IF(ISNUMBER(R26/R$8*100),R26/R$8*100,0)</f>
        <v>0</v>
      </c>
      <c r="T26" s="52">
        <v>13026.052692998217</v>
      </c>
      <c r="U26" s="87">
        <f t="shared" ref="U26:U32" si="37">IF(ISNUMBER(T26/T$8*100),T26/T$8*100,0)</f>
        <v>9.6452087263333119</v>
      </c>
    </row>
    <row r="27" spans="1:21" x14ac:dyDescent="0.2">
      <c r="A27" s="41" t="s">
        <v>40</v>
      </c>
      <c r="B27" s="82">
        <f>'C03'!B27</f>
        <v>471142.78977327154</v>
      </c>
      <c r="C27" s="87">
        <f t="shared" si="27"/>
        <v>12.413969761743704</v>
      </c>
      <c r="D27" s="52">
        <v>403972.81844657974</v>
      </c>
      <c r="E27" s="87">
        <f t="shared" si="28"/>
        <v>12.525123602767419</v>
      </c>
      <c r="F27" s="82">
        <f t="shared" si="29"/>
        <v>349190.9571132866</v>
      </c>
      <c r="G27" s="87">
        <f t="shared" si="30"/>
        <v>15.967535591787648</v>
      </c>
      <c r="H27" s="52">
        <v>14689.756073211904</v>
      </c>
      <c r="I27" s="87">
        <f t="shared" si="31"/>
        <v>6.747375398101001</v>
      </c>
      <c r="J27" s="52">
        <v>316415.96041785058</v>
      </c>
      <c r="K27" s="87">
        <f t="shared" si="32"/>
        <v>17.180461806063768</v>
      </c>
      <c r="L27" s="52">
        <v>18085.240622224112</v>
      </c>
      <c r="M27" s="87">
        <f t="shared" si="33"/>
        <v>14.190035155846815</v>
      </c>
      <c r="N27" s="52">
        <v>39377.404100660751</v>
      </c>
      <c r="O27" s="87">
        <f t="shared" si="34"/>
        <v>4.3589584173230511</v>
      </c>
      <c r="P27" s="52">
        <v>0</v>
      </c>
      <c r="Q27" s="87">
        <f t="shared" si="35"/>
        <v>0</v>
      </c>
      <c r="R27" s="52">
        <v>0</v>
      </c>
      <c r="S27" s="87">
        <f t="shared" si="36"/>
        <v>0</v>
      </c>
      <c r="T27" s="52">
        <v>15404.457232632723</v>
      </c>
      <c r="U27" s="87">
        <f t="shared" si="37"/>
        <v>11.406310785498507</v>
      </c>
    </row>
    <row r="28" spans="1:21" x14ac:dyDescent="0.2">
      <c r="A28" s="41" t="s">
        <v>41</v>
      </c>
      <c r="B28" s="82">
        <f>'C03'!B28</f>
        <v>484563.58237736224</v>
      </c>
      <c r="C28" s="87">
        <f t="shared" si="27"/>
        <v>12.767589337766488</v>
      </c>
      <c r="D28" s="52">
        <v>414171.07335429837</v>
      </c>
      <c r="E28" s="87">
        <f t="shared" si="28"/>
        <v>12.841319142217053</v>
      </c>
      <c r="F28" s="82">
        <f t="shared" si="29"/>
        <v>326093.38386401965</v>
      </c>
      <c r="G28" s="87">
        <f t="shared" si="30"/>
        <v>14.911347522112234</v>
      </c>
      <c r="H28" s="52">
        <v>22716.335313734242</v>
      </c>
      <c r="I28" s="87">
        <f t="shared" si="31"/>
        <v>10.434185650666819</v>
      </c>
      <c r="J28" s="52">
        <v>289416.91442365421</v>
      </c>
      <c r="K28" s="87">
        <f t="shared" si="32"/>
        <v>15.714492523443216</v>
      </c>
      <c r="L28" s="52">
        <v>13960.134126631174</v>
      </c>
      <c r="M28" s="87">
        <f t="shared" si="33"/>
        <v>10.953395543645891</v>
      </c>
      <c r="N28" s="52">
        <v>72015.186616903651</v>
      </c>
      <c r="O28" s="87">
        <f t="shared" si="34"/>
        <v>7.9718613008716614</v>
      </c>
      <c r="P28" s="52">
        <v>0</v>
      </c>
      <c r="Q28" s="87">
        <f t="shared" si="35"/>
        <v>0</v>
      </c>
      <c r="R28" s="52">
        <v>0</v>
      </c>
      <c r="S28" s="87">
        <f t="shared" si="36"/>
        <v>0</v>
      </c>
      <c r="T28" s="52">
        <v>16062.502873376041</v>
      </c>
      <c r="U28" s="87">
        <f t="shared" si="37"/>
        <v>11.893564115882675</v>
      </c>
    </row>
    <row r="29" spans="1:21" x14ac:dyDescent="0.2">
      <c r="A29" s="41" t="s">
        <v>46</v>
      </c>
      <c r="B29" s="82">
        <f>'C03'!B29</f>
        <v>560138.22678778926</v>
      </c>
      <c r="C29" s="87">
        <f t="shared" si="27"/>
        <v>14.758878116518797</v>
      </c>
      <c r="D29" s="52">
        <v>476719.8823222171</v>
      </c>
      <c r="E29" s="87">
        <f t="shared" si="28"/>
        <v>14.780636660018484</v>
      </c>
      <c r="F29" s="82">
        <f t="shared" si="29"/>
        <v>355286.74880241702</v>
      </c>
      <c r="G29" s="87">
        <f t="shared" si="30"/>
        <v>16.246279267056234</v>
      </c>
      <c r="H29" s="52">
        <v>35779.574459796102</v>
      </c>
      <c r="I29" s="87">
        <f t="shared" si="31"/>
        <v>16.434460808018386</v>
      </c>
      <c r="J29" s="52">
        <v>303816.18340331473</v>
      </c>
      <c r="K29" s="87">
        <f t="shared" si="32"/>
        <v>16.496330741760666</v>
      </c>
      <c r="L29" s="52">
        <v>15690.990939306173</v>
      </c>
      <c r="M29" s="87">
        <f t="shared" si="33"/>
        <v>12.311459809122869</v>
      </c>
      <c r="N29" s="52">
        <v>103793.89741866865</v>
      </c>
      <c r="O29" s="87">
        <f t="shared" si="34"/>
        <v>11.489667568316907</v>
      </c>
      <c r="P29" s="52">
        <v>0</v>
      </c>
      <c r="Q29" s="87">
        <f t="shared" si="35"/>
        <v>0</v>
      </c>
      <c r="R29" s="52">
        <v>0</v>
      </c>
      <c r="S29" s="87">
        <f t="shared" si="36"/>
        <v>0</v>
      </c>
      <c r="T29" s="52">
        <v>17639.236101132716</v>
      </c>
      <c r="U29" s="87">
        <f t="shared" si="37"/>
        <v>13.061064466593905</v>
      </c>
    </row>
    <row r="30" spans="1:21" x14ac:dyDescent="0.2">
      <c r="A30" s="41" t="s">
        <v>47</v>
      </c>
      <c r="B30" s="82">
        <f>'C03'!B30</f>
        <v>718581.54980845179</v>
      </c>
      <c r="C30" s="87">
        <f t="shared" si="27"/>
        <v>18.933643524422489</v>
      </c>
      <c r="D30" s="52">
        <v>617642.16688941687</v>
      </c>
      <c r="E30" s="87">
        <f t="shared" si="28"/>
        <v>19.149913383575935</v>
      </c>
      <c r="F30" s="82">
        <f t="shared" si="29"/>
        <v>414486.79585562123</v>
      </c>
      <c r="G30" s="87">
        <f t="shared" si="30"/>
        <v>18.953333499422477</v>
      </c>
      <c r="H30" s="52">
        <v>52522.94782483171</v>
      </c>
      <c r="I30" s="87">
        <f t="shared" si="31"/>
        <v>24.125114414614266</v>
      </c>
      <c r="J30" s="52">
        <v>335138.28639088711</v>
      </c>
      <c r="K30" s="87">
        <f t="shared" si="32"/>
        <v>18.197029383361883</v>
      </c>
      <c r="L30" s="52">
        <v>26825.561639902426</v>
      </c>
      <c r="M30" s="87">
        <f t="shared" si="33"/>
        <v>21.047862768150349</v>
      </c>
      <c r="N30" s="52">
        <v>175701.14354572631</v>
      </c>
      <c r="O30" s="87">
        <f t="shared" si="34"/>
        <v>19.449580186497823</v>
      </c>
      <c r="P30" s="52">
        <v>0</v>
      </c>
      <c r="Q30" s="87">
        <f t="shared" si="35"/>
        <v>0</v>
      </c>
      <c r="R30" s="52">
        <v>0</v>
      </c>
      <c r="S30" s="87">
        <f t="shared" si="36"/>
        <v>0</v>
      </c>
      <c r="T30" s="52">
        <v>27454.227488069268</v>
      </c>
      <c r="U30" s="87">
        <f t="shared" si="37"/>
        <v>20.328626083710084</v>
      </c>
    </row>
    <row r="31" spans="1:21" x14ac:dyDescent="0.2">
      <c r="A31" s="41" t="s">
        <v>48</v>
      </c>
      <c r="B31" s="82">
        <f>'C03'!B31</f>
        <v>914738.452107894</v>
      </c>
      <c r="C31" s="87">
        <f t="shared" si="27"/>
        <v>24.102110296193374</v>
      </c>
      <c r="D31" s="52">
        <v>773408.52980331657</v>
      </c>
      <c r="E31" s="87">
        <f t="shared" si="28"/>
        <v>23.979428785509132</v>
      </c>
      <c r="F31" s="82">
        <f t="shared" si="29"/>
        <v>440054.205842708</v>
      </c>
      <c r="G31" s="87">
        <f t="shared" si="30"/>
        <v>20.122460364372159</v>
      </c>
      <c r="H31" s="52">
        <v>74170.826043119188</v>
      </c>
      <c r="I31" s="87">
        <f t="shared" si="31"/>
        <v>34.068530777907363</v>
      </c>
      <c r="J31" s="52">
        <v>338501.33995446429</v>
      </c>
      <c r="K31" s="87">
        <f t="shared" si="32"/>
        <v>18.379633362075481</v>
      </c>
      <c r="L31" s="52">
        <v>27382.039845124556</v>
      </c>
      <c r="M31" s="87">
        <f t="shared" si="33"/>
        <v>21.484486502415795</v>
      </c>
      <c r="N31" s="52">
        <v>303034.93664674036</v>
      </c>
      <c r="O31" s="87">
        <f t="shared" si="34"/>
        <v>33.545042341099915</v>
      </c>
      <c r="P31" s="52">
        <v>0</v>
      </c>
      <c r="Q31" s="87">
        <f t="shared" si="35"/>
        <v>0</v>
      </c>
      <c r="R31" s="52">
        <v>0</v>
      </c>
      <c r="S31" s="87">
        <f t="shared" si="36"/>
        <v>0</v>
      </c>
      <c r="T31" s="52">
        <v>30319.387313870306</v>
      </c>
      <c r="U31" s="87">
        <f t="shared" si="37"/>
        <v>22.450148635895847</v>
      </c>
    </row>
    <row r="32" spans="1:21" x14ac:dyDescent="0.2">
      <c r="A32" s="41" t="s">
        <v>75</v>
      </c>
      <c r="B32" s="82">
        <f>'C03'!B32</f>
        <v>447499.02742912248</v>
      </c>
      <c r="C32" s="87">
        <f t="shared" si="27"/>
        <v>11.79098887958828</v>
      </c>
      <c r="D32" s="52">
        <v>377628.9006672246</v>
      </c>
      <c r="E32" s="87">
        <f t="shared" si="28"/>
        <v>11.708333929550339</v>
      </c>
      <c r="F32" s="82">
        <f t="shared" ref="F32" si="38">H32+J32+L32</f>
        <v>164891.16923455484</v>
      </c>
      <c r="G32" s="87">
        <f t="shared" si="30"/>
        <v>7.5400166009168785</v>
      </c>
      <c r="H32" s="52">
        <v>17038.149840664457</v>
      </c>
      <c r="I32" s="87">
        <f t="shared" si="31"/>
        <v>7.8260518752726504</v>
      </c>
      <c r="J32" s="52">
        <v>131605.46022183672</v>
      </c>
      <c r="K32" s="87">
        <f t="shared" si="32"/>
        <v>7.1457918236009252</v>
      </c>
      <c r="L32" s="52">
        <v>16247.559172053643</v>
      </c>
      <c r="M32" s="87">
        <f t="shared" si="33"/>
        <v>12.74815418075368</v>
      </c>
      <c r="N32" s="52">
        <v>197591.53910785844</v>
      </c>
      <c r="O32" s="87">
        <f t="shared" si="34"/>
        <v>21.872780145290584</v>
      </c>
      <c r="P32" s="52">
        <v>0</v>
      </c>
      <c r="Q32" s="87">
        <f t="shared" si="35"/>
        <v>0</v>
      </c>
      <c r="R32" s="52">
        <v>0</v>
      </c>
      <c r="S32" s="87">
        <f t="shared" si="36"/>
        <v>0</v>
      </c>
      <c r="T32" s="52">
        <v>15146.192324811518</v>
      </c>
      <c r="U32" s="87">
        <f t="shared" si="37"/>
        <v>11.215077186085713</v>
      </c>
    </row>
    <row r="33" spans="1:21" x14ac:dyDescent="0.2">
      <c r="A33" s="42"/>
      <c r="B33" s="83"/>
      <c r="C33" s="87"/>
      <c r="D33" s="83"/>
      <c r="E33" s="87"/>
      <c r="F33" s="83"/>
      <c r="G33" s="87"/>
      <c r="H33" s="83"/>
      <c r="I33" s="87"/>
      <c r="J33" s="83"/>
      <c r="K33" s="87"/>
      <c r="L33" s="83"/>
      <c r="M33" s="87"/>
      <c r="N33" s="83"/>
      <c r="O33" s="87"/>
      <c r="P33" s="83"/>
      <c r="Q33" s="87"/>
      <c r="R33" s="83"/>
      <c r="S33" s="87"/>
      <c r="T33" s="83"/>
      <c r="U33" s="87"/>
    </row>
    <row r="34" spans="1:21" x14ac:dyDescent="0.2">
      <c r="A34" s="14" t="s">
        <v>13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</row>
    <row r="35" spans="1:21" x14ac:dyDescent="0.2">
      <c r="A35" s="41" t="s">
        <v>2</v>
      </c>
      <c r="B35" s="82">
        <f>'C03'!B35</f>
        <v>2419700.9584627855</v>
      </c>
      <c r="C35" s="87">
        <f>IF(ISNUMBER(B35/B$8*100),B35/B$8*100,0)</f>
        <v>63.755819218361673</v>
      </c>
      <c r="D35" s="52">
        <v>2066397.344049348</v>
      </c>
      <c r="E35" s="87">
        <f>IF(ISNUMBER(D35/D$8*100),D35/D$8*100,0)</f>
        <v>64.068375308451465</v>
      </c>
      <c r="F35" s="82">
        <f t="shared" ref="F35" si="39">H35+J35+L35</f>
        <v>1493000.4059480007</v>
      </c>
      <c r="G35" s="87">
        <f>IF(ISNUMBER(F35/F$8*100),F35/F$8*100,0)</f>
        <v>68.270774585935072</v>
      </c>
      <c r="H35" s="52">
        <v>99142.594852576614</v>
      </c>
      <c r="I35" s="87">
        <f>IF(ISNUMBER(H35/H$8*100),H35/H$8*100,0)</f>
        <v>45.538693908748101</v>
      </c>
      <c r="J35" s="52">
        <v>1380963.5877300075</v>
      </c>
      <c r="K35" s="87">
        <f>IF(ISNUMBER(J35/J$8*100),J35/J$8*100,0)</f>
        <v>74.98228642837357</v>
      </c>
      <c r="L35" s="52">
        <v>12894.223365416439</v>
      </c>
      <c r="M35" s="87">
        <f>IF(ISNUMBER(L35/L$8*100),L35/L$8*100,0)</f>
        <v>10.117061015918031</v>
      </c>
      <c r="N35" s="52">
        <v>469954.03728172288</v>
      </c>
      <c r="O35" s="87">
        <f>IF(ISNUMBER(N35/N$8*100),N35/N$8*100,0)</f>
        <v>52.022477188376747</v>
      </c>
      <c r="P35" s="52">
        <v>0</v>
      </c>
      <c r="Q35" s="87">
        <f>IF(ISNUMBER(P35/P$8*100),P35/P$8*100,0)</f>
        <v>0</v>
      </c>
      <c r="R35" s="52">
        <v>0</v>
      </c>
      <c r="S35" s="87">
        <f>IF(ISNUMBER(R35/R$8*100),R35/R$8*100,0)</f>
        <v>0</v>
      </c>
      <c r="T35" s="52">
        <v>103442.90081955103</v>
      </c>
      <c r="U35" s="87">
        <f>IF(ISNUMBER(T35/T$8*100),T35/T$8*100,0)</f>
        <v>76.594835993429172</v>
      </c>
    </row>
    <row r="36" spans="1:21" x14ac:dyDescent="0.2">
      <c r="A36" s="41" t="s">
        <v>3</v>
      </c>
      <c r="B36" s="82">
        <f>'C03'!B36</f>
        <v>1375561.9495007547</v>
      </c>
      <c r="C36" s="87">
        <f>IF(ISNUMBER(B36/B$8*100),B36/B$8*100,0)</f>
        <v>36.244180781637716</v>
      </c>
      <c r="D36" s="52">
        <v>1158902.7109323579</v>
      </c>
      <c r="E36" s="87">
        <f>IF(ISNUMBER(D36/D$8*100),D36/D$8*100,0)</f>
        <v>35.931624691549644</v>
      </c>
      <c r="F36" s="82">
        <f t="shared" ref="F36" si="40">H36+J36+L36</f>
        <v>693880.31278285873</v>
      </c>
      <c r="G36" s="87">
        <f>IF(ISNUMBER(F36/F$8*100),F36/F$8*100,0)</f>
        <v>31.729225414066342</v>
      </c>
      <c r="H36" s="52">
        <v>118568.07346663707</v>
      </c>
      <c r="I36" s="87">
        <f>IF(ISNUMBER(H36/H$8*100),H36/H$8*100,0)</f>
        <v>54.461306091251828</v>
      </c>
      <c r="J36" s="52">
        <v>460756.17504248238</v>
      </c>
      <c r="K36" s="87">
        <f>IF(ISNUMBER(J36/J$8*100),J36/J$8*100,0)</f>
        <v>25.017713571628104</v>
      </c>
      <c r="L36" s="52">
        <v>114556.06427373923</v>
      </c>
      <c r="M36" s="87">
        <f>IF(ISNUMBER(L36/L$8*100),L36/L$8*100,0)</f>
        <v>89.88293898408179</v>
      </c>
      <c r="N36" s="52">
        <v>433413.24294215196</v>
      </c>
      <c r="O36" s="87">
        <f>IF(ISNUMBER(N36/N$8*100),N36/N$8*100,0)</f>
        <v>47.977522811623651</v>
      </c>
      <c r="P36" s="52">
        <v>0</v>
      </c>
      <c r="Q36" s="87">
        <f>IF(ISNUMBER(P36/P$8*100),P36/P$8*100,0)</f>
        <v>0</v>
      </c>
      <c r="R36" s="52">
        <v>0</v>
      </c>
      <c r="S36" s="87">
        <f>IF(ISNUMBER(R36/R$8*100),R36/R$8*100,0)</f>
        <v>0</v>
      </c>
      <c r="T36" s="52">
        <v>31609.155207339714</v>
      </c>
      <c r="U36" s="87">
        <f>IF(ISNUMBER(T36/T$8*100),T36/T$8*100,0)</f>
        <v>23.405164006570843</v>
      </c>
    </row>
    <row r="37" spans="1:21" x14ac:dyDescent="0.2">
      <c r="B37" s="83"/>
      <c r="C37" s="87"/>
      <c r="D37" s="83"/>
      <c r="E37" s="87"/>
      <c r="F37" s="83"/>
      <c r="G37" s="87"/>
      <c r="H37" s="83"/>
      <c r="I37" s="87"/>
      <c r="J37" s="83"/>
      <c r="K37" s="87"/>
      <c r="L37" s="83"/>
      <c r="M37" s="87"/>
      <c r="N37" s="83"/>
      <c r="O37" s="87"/>
      <c r="P37" s="83"/>
      <c r="Q37" s="87"/>
      <c r="R37" s="83"/>
      <c r="S37" s="87"/>
      <c r="T37" s="83"/>
      <c r="U37" s="87"/>
    </row>
    <row r="38" spans="1:21" x14ac:dyDescent="0.2">
      <c r="A38" s="14" t="s">
        <v>84</v>
      </c>
      <c r="B38" s="81"/>
      <c r="C38" s="86"/>
      <c r="D38" s="81"/>
      <c r="E38" s="86"/>
      <c r="F38" s="81"/>
      <c r="G38" s="86"/>
      <c r="H38" s="81"/>
      <c r="I38" s="86"/>
      <c r="J38" s="81"/>
      <c r="K38" s="86"/>
      <c r="L38" s="81"/>
      <c r="M38" s="86"/>
      <c r="N38" s="81"/>
      <c r="O38" s="86"/>
      <c r="P38" s="81"/>
      <c r="Q38" s="86"/>
      <c r="R38" s="81"/>
      <c r="S38" s="86"/>
      <c r="T38" s="81"/>
      <c r="U38" s="86"/>
    </row>
    <row r="39" spans="1:21" x14ac:dyDescent="0.2">
      <c r="A39" s="45" t="s">
        <v>78</v>
      </c>
      <c r="B39" s="183">
        <f>'C03'!B39</f>
        <v>2354269.8462626454</v>
      </c>
      <c r="C39" s="87">
        <f t="shared" ref="C39" si="41">IF(ISNUMBER(B39/B$8*100),B39/B$8*100,0)</f>
        <v>62.031798675203866</v>
      </c>
      <c r="D39" s="82">
        <f>SUM(D40:D42)</f>
        <v>2363096.3064868758</v>
      </c>
      <c r="E39" s="87">
        <f t="shared" ref="E39" si="42">IF(ISNUMBER(D39/D$8*100),D39/D$8*100,0)</f>
        <v>73.267487247796709</v>
      </c>
      <c r="F39" s="82">
        <f t="shared" si="0"/>
        <v>1579989.1170122488</v>
      </c>
      <c r="G39" s="87">
        <f t="shared" ref="G39" si="43">IF(ISNUMBER(F39/F$8*100),F39/F$8*100,0)</f>
        <v>72.248527479322533</v>
      </c>
      <c r="H39" s="82">
        <f>SUM(H40:H42)</f>
        <v>95446.553894957615</v>
      </c>
      <c r="I39" s="87">
        <f t="shared" ref="I39" si="44">IF(ISNUMBER(H39/H$8*100),H39/H$8*100,0)</f>
        <v>43.841009093321532</v>
      </c>
      <c r="J39" s="82">
        <f>SUM(J40:J42)</f>
        <v>1362715.6892308344</v>
      </c>
      <c r="K39" s="87">
        <f t="shared" ref="K39" si="45">IF(ISNUMBER(J39/J$8*100),J39/J$8*100,0)</f>
        <v>73.991478876213549</v>
      </c>
      <c r="L39" s="82">
        <f>SUM(L40:L42)</f>
        <v>121826.87388645686</v>
      </c>
      <c r="M39" s="87">
        <f t="shared" ref="M39" si="46">IF(ISNUMBER(L39/L$8*100),L39/L$8*100,0)</f>
        <v>95.587759073074537</v>
      </c>
      <c r="N39" s="82">
        <f>SUM(N40:N42)</f>
        <v>654026.39902668924</v>
      </c>
      <c r="O39" s="87">
        <f t="shared" ref="O39" si="47">IF(ISNUMBER(N39/N$8*100),N39/N$8*100,0)</f>
        <v>72.398725672752875</v>
      </c>
      <c r="P39" s="82">
        <f>SUM(P40:P42)</f>
        <v>0</v>
      </c>
      <c r="Q39" s="87">
        <f t="shared" ref="Q39" si="48">IF(ISNUMBER(P39/P$8*100),P39/P$8*100,0)</f>
        <v>0</v>
      </c>
      <c r="R39" s="82">
        <f>SUM(R40:R42)</f>
        <v>0</v>
      </c>
      <c r="S39" s="87">
        <f t="shared" ref="S39" si="49">IF(ISNUMBER(R39/R$8*100),R39/R$8*100,0)</f>
        <v>0</v>
      </c>
      <c r="T39" s="82">
        <f>SUM(T40:T42)</f>
        <v>129080.79044790886</v>
      </c>
      <c r="U39" s="87">
        <f t="shared" ref="U39" si="50">IF(ISNUMBER(T39/T$8*100),T39/T$8*100,0)</f>
        <v>95.578545225706961</v>
      </c>
    </row>
    <row r="40" spans="1:21" x14ac:dyDescent="0.2">
      <c r="A40" s="174" t="s">
        <v>134</v>
      </c>
      <c r="B40" s="183">
        <f>'C03'!B40</f>
        <v>976612.10608973599</v>
      </c>
      <c r="C40" s="87">
        <f>IF(ISNUMBER(B40/B$8*100),B40/B$8*100,0)</f>
        <v>25.732396668502737</v>
      </c>
      <c r="D40" s="52">
        <v>976612.10608973599</v>
      </c>
      <c r="E40" s="87">
        <f>IF(ISNUMBER(D40/D$8*100),D40/D$8*100,0)</f>
        <v>30.279728690088842</v>
      </c>
      <c r="F40" s="82">
        <f>H40+J40+L40</f>
        <v>608746.79795075336</v>
      </c>
      <c r="G40" s="87">
        <f>IF(ISNUMBER(F40/F$8*100),F40/F$8*100,0)</f>
        <v>27.836305507510428</v>
      </c>
      <c r="H40" s="52">
        <v>30342.661084276166</v>
      </c>
      <c r="I40" s="87">
        <f>IF(ISNUMBER(H40/H$8*100),H40/H$8*100,0)</f>
        <v>13.937149391221773</v>
      </c>
      <c r="J40" s="52">
        <v>534068.23625388602</v>
      </c>
      <c r="K40" s="87">
        <f>IF(ISNUMBER(J40/J$8*100),J40/J$8*100,0)</f>
        <v>28.998344213341053</v>
      </c>
      <c r="L40" s="52">
        <v>44335.900612591147</v>
      </c>
      <c r="M40" s="87">
        <f>IF(ISNUMBER(L40/L$8*100),L40/L$8*100,0)</f>
        <v>34.786818793314403</v>
      </c>
      <c r="N40" s="52">
        <v>305234.09682065848</v>
      </c>
      <c r="O40" s="87">
        <f>IF(ISNUMBER(N40/N$8*100),N40/N$8*100,0)</f>
        <v>33.788482658461547</v>
      </c>
      <c r="P40" s="52">
        <v>0</v>
      </c>
      <c r="Q40" s="87">
        <f>IF(ISNUMBER(P40/P$8*100),P40/P$8*100,0)</f>
        <v>0</v>
      </c>
      <c r="R40" s="52">
        <v>0</v>
      </c>
      <c r="S40" s="87">
        <f>IF(ISNUMBER(R40/R$8*100),R40/R$8*100,0)</f>
        <v>0</v>
      </c>
      <c r="T40" s="52">
        <v>62631.211318317975</v>
      </c>
      <c r="U40" s="87">
        <f>IF(ISNUMBER(T40/T$8*100),T40/T$8*100,0)</f>
        <v>46.375607421961227</v>
      </c>
    </row>
    <row r="41" spans="1:21" x14ac:dyDescent="0.2">
      <c r="A41" s="174" t="s">
        <v>135</v>
      </c>
      <c r="B41" s="183">
        <f>'C03'!B41</f>
        <v>1377657.7401729093</v>
      </c>
      <c r="C41" s="87">
        <f t="shared" ref="C41:C47" si="51">IF(ISNUMBER(B41/B$8*100),B41/B$8*100,0)</f>
        <v>36.299402006701129</v>
      </c>
      <c r="D41" s="52">
        <v>1377657.7401729093</v>
      </c>
      <c r="E41" s="87">
        <f t="shared" ref="E41:E47" si="52">IF(ISNUMBER(D41/D$8*100),D41/D$8*100,0)</f>
        <v>42.714095330294434</v>
      </c>
      <c r="F41" s="82">
        <f t="shared" ref="F41:F47" si="53">H41+J41+L41</f>
        <v>965602.81263645086</v>
      </c>
      <c r="G41" s="87">
        <f t="shared" ref="G41:G47" si="54">IF(ISNUMBER(F41/F$8*100),F41/F$8*100,0)</f>
        <v>44.154342958259065</v>
      </c>
      <c r="H41" s="52">
        <v>65103.892810681449</v>
      </c>
      <c r="I41" s="87">
        <f t="shared" ref="I41:I47" si="55">IF(ISNUMBER(H41/H$8*100),H41/H$8*100,0)</f>
        <v>29.903859702099755</v>
      </c>
      <c r="J41" s="52">
        <v>823844.41549158597</v>
      </c>
      <c r="K41" s="87">
        <f t="shared" ref="K41:K47" si="56">IF(ISNUMBER(J41/J$8*100),J41/J$8*100,0)</f>
        <v>44.732343766100442</v>
      </c>
      <c r="L41" s="52">
        <v>76654.504334183352</v>
      </c>
      <c r="M41" s="87">
        <f t="shared" ref="M41:M47" si="57">IF(ISNUMBER(L41/L$8*100),L41/L$8*100,0)</f>
        <v>60.144630313594661</v>
      </c>
      <c r="N41" s="52">
        <v>345874.31431101274</v>
      </c>
      <c r="O41" s="87">
        <f t="shared" ref="O41:O47" si="58">IF(ISNUMBER(N41/N$8*100),N41/N$8*100,0)</f>
        <v>38.287230662737606</v>
      </c>
      <c r="P41" s="52">
        <v>0</v>
      </c>
      <c r="Q41" s="87">
        <f t="shared" ref="Q41:Q47" si="59">IF(ISNUMBER(P41/P$8*100),P41/P$8*100,0)</f>
        <v>0</v>
      </c>
      <c r="R41" s="52">
        <v>0</v>
      </c>
      <c r="S41" s="87">
        <f t="shared" ref="S41:S47" si="60">IF(ISNUMBER(R41/R$8*100),R41/R$8*100,0)</f>
        <v>0</v>
      </c>
      <c r="T41" s="52">
        <v>66180.61322542296</v>
      </c>
      <c r="U41" s="87">
        <f t="shared" ref="U41:U47" si="61">IF(ISNUMBER(T41/T$8*100),T41/T$8*100,0)</f>
        <v>49.003780595717465</v>
      </c>
    </row>
    <row r="42" spans="1:21" x14ac:dyDescent="0.2">
      <c r="A42" s="174" t="s">
        <v>136</v>
      </c>
      <c r="B42" s="183">
        <f>'C03'!B42</f>
        <v>8826.4602242305282</v>
      </c>
      <c r="C42" s="87">
        <f t="shared" si="51"/>
        <v>0.23256518555565814</v>
      </c>
      <c r="D42" s="52">
        <v>8826.4602242305282</v>
      </c>
      <c r="E42" s="87">
        <f t="shared" si="52"/>
        <v>0.27366322741344729</v>
      </c>
      <c r="F42" s="82">
        <f t="shared" si="53"/>
        <v>5639.5064250445557</v>
      </c>
      <c r="G42" s="87">
        <f t="shared" si="54"/>
        <v>0.25787901355303372</v>
      </c>
      <c r="H42" s="52">
        <v>0</v>
      </c>
      <c r="I42" s="87">
        <f t="shared" si="55"/>
        <v>0</v>
      </c>
      <c r="J42" s="52">
        <v>4803.0374853621997</v>
      </c>
      <c r="K42" s="87">
        <f t="shared" si="56"/>
        <v>0.26079089677204087</v>
      </c>
      <c r="L42" s="52">
        <v>836.46893968235554</v>
      </c>
      <c r="M42" s="87">
        <f t="shared" si="57"/>
        <v>0.65630996616548343</v>
      </c>
      <c r="N42" s="52">
        <v>2917.9878950180419</v>
      </c>
      <c r="O42" s="87">
        <f t="shared" si="58"/>
        <v>0.32301235155372354</v>
      </c>
      <c r="P42" s="52">
        <v>0</v>
      </c>
      <c r="Q42" s="87">
        <f t="shared" si="59"/>
        <v>0</v>
      </c>
      <c r="R42" s="52">
        <v>0</v>
      </c>
      <c r="S42" s="87">
        <f t="shared" si="60"/>
        <v>0</v>
      </c>
      <c r="T42" s="52">
        <v>268.96590416793208</v>
      </c>
      <c r="U42" s="87">
        <f t="shared" si="61"/>
        <v>0.19915720802827114</v>
      </c>
    </row>
    <row r="43" spans="1:21" x14ac:dyDescent="0.2">
      <c r="A43" s="45" t="s">
        <v>79</v>
      </c>
      <c r="B43" s="183">
        <f>'C03'!B43</f>
        <v>727167.35426611092</v>
      </c>
      <c r="C43" s="87">
        <f t="shared" si="51"/>
        <v>19.159867758839653</v>
      </c>
      <c r="D43" s="52">
        <v>727167.35426611092</v>
      </c>
      <c r="E43" s="87">
        <f t="shared" si="52"/>
        <v>22.545727277155411</v>
      </c>
      <c r="F43" s="82">
        <f t="shared" si="53"/>
        <v>556083.68064801442</v>
      </c>
      <c r="G43" s="87">
        <f t="shared" si="54"/>
        <v>25.428166972487709</v>
      </c>
      <c r="H43" s="52">
        <v>112717.29950395407</v>
      </c>
      <c r="I43" s="87">
        <f t="shared" si="55"/>
        <v>51.773898070389748</v>
      </c>
      <c r="J43" s="52">
        <v>437742.96739136142</v>
      </c>
      <c r="K43" s="87">
        <f t="shared" si="56"/>
        <v>23.7681636609252</v>
      </c>
      <c r="L43" s="52">
        <v>5623.4137526989471</v>
      </c>
      <c r="M43" s="87">
        <f t="shared" si="57"/>
        <v>4.4122409269253735</v>
      </c>
      <c r="N43" s="52">
        <v>166786.28495548703</v>
      </c>
      <c r="O43" s="87">
        <f t="shared" si="58"/>
        <v>18.462732557034197</v>
      </c>
      <c r="P43" s="52">
        <v>0</v>
      </c>
      <c r="Q43" s="87">
        <f t="shared" si="59"/>
        <v>0</v>
      </c>
      <c r="R43" s="52">
        <v>0</v>
      </c>
      <c r="S43" s="87">
        <f t="shared" si="60"/>
        <v>0</v>
      </c>
      <c r="T43" s="52">
        <v>4297.3886626136355</v>
      </c>
      <c r="U43" s="87">
        <f t="shared" si="61"/>
        <v>3.1820238721563534</v>
      </c>
    </row>
    <row r="44" spans="1:21" x14ac:dyDescent="0.2">
      <c r="A44" s="45" t="s">
        <v>80</v>
      </c>
      <c r="B44" s="183">
        <f>'C03'!B44</f>
        <v>104922.89450961878</v>
      </c>
      <c r="C44" s="87">
        <f t="shared" si="51"/>
        <v>2.7645751309997548</v>
      </c>
      <c r="D44" s="52">
        <v>104922.89450961878</v>
      </c>
      <c r="E44" s="87">
        <f t="shared" si="52"/>
        <v>3.253120414256002</v>
      </c>
      <c r="F44" s="82">
        <f t="shared" si="53"/>
        <v>43529.462805514631</v>
      </c>
      <c r="G44" s="87">
        <f t="shared" si="54"/>
        <v>1.9904818050971365</v>
      </c>
      <c r="H44" s="52">
        <v>8617.5415216503934</v>
      </c>
      <c r="I44" s="87">
        <f t="shared" si="55"/>
        <v>3.958254130668093</v>
      </c>
      <c r="J44" s="52">
        <v>34911.921283864242</v>
      </c>
      <c r="K44" s="87">
        <f t="shared" si="56"/>
        <v>1.8956152824960233</v>
      </c>
      <c r="L44" s="52">
        <v>0</v>
      </c>
      <c r="M44" s="87">
        <f t="shared" si="57"/>
        <v>0</v>
      </c>
      <c r="N44" s="52">
        <v>59960.615969381164</v>
      </c>
      <c r="O44" s="87">
        <f t="shared" si="58"/>
        <v>6.6374571320008195</v>
      </c>
      <c r="P44" s="52">
        <v>0</v>
      </c>
      <c r="Q44" s="87">
        <f t="shared" si="59"/>
        <v>0</v>
      </c>
      <c r="R44" s="52">
        <v>0</v>
      </c>
      <c r="S44" s="87">
        <f t="shared" si="60"/>
        <v>0</v>
      </c>
      <c r="T44" s="52">
        <v>1432.8157347229471</v>
      </c>
      <c r="U44" s="87">
        <f t="shared" si="61"/>
        <v>1.060935891592538</v>
      </c>
    </row>
    <row r="45" spans="1:21" x14ac:dyDescent="0.2">
      <c r="A45" s="45" t="s">
        <v>81</v>
      </c>
      <c r="B45" s="183">
        <f>'C03'!B45</f>
        <v>20732.475073047895</v>
      </c>
      <c r="C45" s="87">
        <f t="shared" si="51"/>
        <v>0.54627243423756355</v>
      </c>
      <c r="D45" s="52">
        <v>20732.475073047895</v>
      </c>
      <c r="E45" s="87">
        <f t="shared" si="52"/>
        <v>0.64280763710729294</v>
      </c>
      <c r="F45" s="82">
        <f t="shared" si="53"/>
        <v>4824.0382442817663</v>
      </c>
      <c r="G45" s="87">
        <f t="shared" si="54"/>
        <v>0.22058991160164559</v>
      </c>
      <c r="H45" s="52">
        <v>713.049524537911</v>
      </c>
      <c r="I45" s="87">
        <f t="shared" si="55"/>
        <v>0.32752162769185778</v>
      </c>
      <c r="J45" s="52">
        <v>4110.9887197438557</v>
      </c>
      <c r="K45" s="87">
        <f t="shared" si="56"/>
        <v>0.22321467157171188</v>
      </c>
      <c r="L45" s="52">
        <v>0</v>
      </c>
      <c r="M45" s="87">
        <f t="shared" si="57"/>
        <v>0</v>
      </c>
      <c r="N45" s="52">
        <v>15908.436828766136</v>
      </c>
      <c r="O45" s="87">
        <f t="shared" si="58"/>
        <v>1.7610153895349996</v>
      </c>
      <c r="P45" s="52">
        <v>0</v>
      </c>
      <c r="Q45" s="87">
        <f t="shared" si="59"/>
        <v>0</v>
      </c>
      <c r="R45" s="52">
        <v>0</v>
      </c>
      <c r="S45" s="87">
        <f t="shared" si="60"/>
        <v>0</v>
      </c>
      <c r="T45" s="52">
        <v>0</v>
      </c>
      <c r="U45" s="87">
        <f t="shared" si="61"/>
        <v>0</v>
      </c>
    </row>
    <row r="46" spans="1:21" x14ac:dyDescent="0.2">
      <c r="A46" s="45" t="s">
        <v>82</v>
      </c>
      <c r="B46" s="183">
        <f>'C03'!B46</f>
        <v>9381.024645963058</v>
      </c>
      <c r="C46" s="87">
        <f t="shared" si="51"/>
        <v>0.24717720151294251</v>
      </c>
      <c r="D46" s="52">
        <v>9381.024645963058</v>
      </c>
      <c r="E46" s="87">
        <f t="shared" si="52"/>
        <v>0.29085742368290662</v>
      </c>
      <c r="F46" s="82">
        <f t="shared" si="53"/>
        <v>2454.4200207662493</v>
      </c>
      <c r="G46" s="87">
        <f t="shared" si="54"/>
        <v>0.11223383149085009</v>
      </c>
      <c r="H46" s="52">
        <v>216.22387411380669</v>
      </c>
      <c r="I46" s="87">
        <f t="shared" si="55"/>
        <v>9.9317077928754882E-2</v>
      </c>
      <c r="J46" s="52">
        <v>2238.1961466524426</v>
      </c>
      <c r="K46" s="87">
        <f t="shared" si="56"/>
        <v>0.12152750879336509</v>
      </c>
      <c r="L46" s="52">
        <v>0</v>
      </c>
      <c r="M46" s="87">
        <f t="shared" si="57"/>
        <v>0</v>
      </c>
      <c r="N46" s="52">
        <v>6685.5434435515945</v>
      </c>
      <c r="O46" s="87">
        <f t="shared" si="58"/>
        <v>0.74006924867754698</v>
      </c>
      <c r="P46" s="52">
        <v>0</v>
      </c>
      <c r="Q46" s="87">
        <f t="shared" si="59"/>
        <v>0</v>
      </c>
      <c r="R46" s="52">
        <v>0</v>
      </c>
      <c r="S46" s="87">
        <f t="shared" si="60"/>
        <v>0</v>
      </c>
      <c r="T46" s="52">
        <v>241.06118164521499</v>
      </c>
      <c r="U46" s="87">
        <f t="shared" si="61"/>
        <v>0.17849501054409447</v>
      </c>
    </row>
    <row r="47" spans="1:21" x14ac:dyDescent="0.2">
      <c r="A47" s="171" t="s">
        <v>125</v>
      </c>
      <c r="B47" s="183">
        <f>'C03'!B47</f>
        <v>569962.85298184585</v>
      </c>
      <c r="C47" s="87">
        <f t="shared" si="51"/>
        <v>15.017743613647907</v>
      </c>
      <c r="D47" s="52">
        <v>0</v>
      </c>
      <c r="E47" s="87">
        <f t="shared" si="52"/>
        <v>0</v>
      </c>
      <c r="F47" s="82">
        <f t="shared" si="53"/>
        <v>0</v>
      </c>
      <c r="G47" s="87">
        <f t="shared" si="54"/>
        <v>0</v>
      </c>
      <c r="H47" s="52">
        <v>0</v>
      </c>
      <c r="I47" s="87">
        <f t="shared" si="55"/>
        <v>0</v>
      </c>
      <c r="J47" s="52">
        <v>0</v>
      </c>
      <c r="K47" s="87">
        <f t="shared" si="56"/>
        <v>0</v>
      </c>
      <c r="L47" s="52">
        <v>0</v>
      </c>
      <c r="M47" s="87">
        <f t="shared" si="57"/>
        <v>0</v>
      </c>
      <c r="N47" s="52">
        <v>0</v>
      </c>
      <c r="O47" s="87">
        <f t="shared" si="58"/>
        <v>0</v>
      </c>
      <c r="P47" s="52">
        <v>0</v>
      </c>
      <c r="Q47" s="87">
        <f t="shared" si="59"/>
        <v>0</v>
      </c>
      <c r="R47" s="52">
        <v>0</v>
      </c>
      <c r="S47" s="87">
        <f t="shared" si="60"/>
        <v>0</v>
      </c>
      <c r="T47" s="52">
        <v>0</v>
      </c>
      <c r="U47" s="87">
        <f t="shared" si="61"/>
        <v>0</v>
      </c>
    </row>
    <row r="48" spans="1:21" x14ac:dyDescent="0.2">
      <c r="A48" s="42"/>
      <c r="B48" s="83"/>
      <c r="C48" s="84"/>
      <c r="D48" s="83"/>
      <c r="E48" s="84"/>
      <c r="F48" s="83"/>
      <c r="G48" s="84"/>
      <c r="H48" s="83"/>
      <c r="I48" s="84"/>
      <c r="J48" s="83"/>
      <c r="K48" s="84"/>
      <c r="L48" s="83"/>
      <c r="M48" s="84"/>
      <c r="N48" s="83"/>
      <c r="O48" s="84"/>
      <c r="P48" s="83"/>
      <c r="Q48" s="84"/>
      <c r="R48" s="83"/>
      <c r="S48" s="84"/>
      <c r="T48" s="83"/>
      <c r="U48" s="84"/>
    </row>
    <row r="49" spans="1:21" x14ac:dyDescent="0.2">
      <c r="A49" s="14" t="s">
        <v>14</v>
      </c>
      <c r="B49" s="81"/>
      <c r="C49" s="51"/>
      <c r="D49" s="81"/>
      <c r="E49" s="86"/>
      <c r="F49" s="81"/>
      <c r="G49" s="86"/>
      <c r="H49" s="81"/>
      <c r="I49" s="86"/>
      <c r="J49" s="81"/>
      <c r="K49" s="86"/>
      <c r="L49" s="81"/>
      <c r="M49" s="86"/>
      <c r="N49" s="81"/>
      <c r="O49" s="86"/>
      <c r="P49" s="81"/>
      <c r="Q49" s="86"/>
      <c r="R49" s="81"/>
      <c r="S49" s="86"/>
      <c r="T49" s="81"/>
      <c r="U49" s="86"/>
    </row>
    <row r="50" spans="1:21" x14ac:dyDescent="0.2">
      <c r="A50" s="45" t="s">
        <v>36</v>
      </c>
      <c r="B50" s="52">
        <f>'C03'!B50</f>
        <v>765209.85942459642</v>
      </c>
      <c r="C50" s="87">
        <f>IF(ISNUMBER(B50/B$8*100),B50/B$8*100,0)</f>
        <v>20.162235870905388</v>
      </c>
      <c r="D50" s="52">
        <v>683047.35296472255</v>
      </c>
      <c r="E50" s="87">
        <f>IF(ISNUMBER(D50/D$8*100),D50/D$8*100,0)</f>
        <v>21.17779249436699</v>
      </c>
      <c r="F50" s="52">
        <f>H50+J50+L50</f>
        <v>468371.57883040805</v>
      </c>
      <c r="G50" s="87">
        <f>IF(ISNUMBER(F50/F$8*100),F50/F$8*100,0)</f>
        <v>21.417335422950305</v>
      </c>
      <c r="H50" s="52">
        <v>0</v>
      </c>
      <c r="I50" s="87">
        <f>IF(ISNUMBER(H50/H$8*100),H50/H$8*100,0)</f>
        <v>0</v>
      </c>
      <c r="J50" s="52">
        <v>468371.57883040805</v>
      </c>
      <c r="K50" s="87">
        <f>IF(ISNUMBER(J50/J$8*100),J50/J$8*100,0)</f>
        <v>25.431207738431294</v>
      </c>
      <c r="L50" s="52">
        <v>0</v>
      </c>
      <c r="M50" s="87">
        <f>IF(ISNUMBER(L50/L$8*100),L50/L$8*100,0)</f>
        <v>0</v>
      </c>
      <c r="N50" s="52">
        <v>175613.00318687558</v>
      </c>
      <c r="O50" s="87">
        <f>IF(ISNUMBER(N50/N$8*100),N50/N$8*100,0)</f>
        <v>19.439823317859751</v>
      </c>
      <c r="P50" s="52">
        <v>0</v>
      </c>
      <c r="Q50" s="87">
        <f>IF(ISNUMBER(P50/P$8*100),P50/P$8*100,0)</f>
        <v>0</v>
      </c>
      <c r="R50" s="52">
        <v>0</v>
      </c>
      <c r="S50" s="87">
        <f>IF(ISNUMBER(R50/R$8*100),R50/R$8*100,0)</f>
        <v>0</v>
      </c>
      <c r="T50" s="52">
        <v>39062.770947437944</v>
      </c>
      <c r="U50" s="87">
        <f>IF(ISNUMBER(T50/T$8*100),T50/T$8*100,0)</f>
        <v>28.924232697101633</v>
      </c>
    </row>
    <row r="51" spans="1:21" x14ac:dyDescent="0.2">
      <c r="A51" s="45" t="s">
        <v>37</v>
      </c>
      <c r="B51" s="82">
        <f>'C03'!B51</f>
        <v>440267.20840716053</v>
      </c>
      <c r="C51" s="87">
        <f>IF(ISNUMBER(B51/B$8*100),B51/B$8*100,0)</f>
        <v>11.600440314249433</v>
      </c>
      <c r="D51" s="52">
        <v>390079.61667921476</v>
      </c>
      <c r="E51" s="87">
        <f>IF(ISNUMBER(D51/D$8*100),D51/D$8*100,0)</f>
        <v>12.094366726491486</v>
      </c>
      <c r="F51" s="82">
        <f>H51+J51+L51</f>
        <v>241218.40106530508</v>
      </c>
      <c r="G51" s="87">
        <f>IF(ISNUMBER(F51/F$8*100),F51/F$8*100,0)</f>
        <v>11.030249569592339</v>
      </c>
      <c r="H51" s="52">
        <v>0</v>
      </c>
      <c r="I51" s="87">
        <f>IF(ISNUMBER(H51/H$8*100),H51/H$8*100,0)</f>
        <v>0</v>
      </c>
      <c r="J51" s="52">
        <v>241218.40106530508</v>
      </c>
      <c r="K51" s="87">
        <f>IF(ISNUMBER(J51/J$8*100),J51/J$8*100,0)</f>
        <v>13.097454126364127</v>
      </c>
      <c r="L51" s="52">
        <v>0</v>
      </c>
      <c r="M51" s="87">
        <f>IF(ISNUMBER(L51/L$8*100),L51/L$8*100,0)</f>
        <v>0</v>
      </c>
      <c r="N51" s="52">
        <v>139020.89883415305</v>
      </c>
      <c r="O51" s="87">
        <f>IF(ISNUMBER(N51/N$8*100),N51/N$8*100,0)</f>
        <v>15.389189079296859</v>
      </c>
      <c r="P51" s="52">
        <v>0</v>
      </c>
      <c r="Q51" s="87">
        <f>IF(ISNUMBER(P51/P$8*100),P51/P$8*100,0)</f>
        <v>0</v>
      </c>
      <c r="R51" s="52">
        <v>0</v>
      </c>
      <c r="S51" s="87">
        <f>IF(ISNUMBER(R51/R$8*100),R51/R$8*100,0)</f>
        <v>0</v>
      </c>
      <c r="T51" s="52">
        <v>9840.3167797550905</v>
      </c>
      <c r="U51" s="87">
        <f>IF(ISNUMBER(T51/T$8*100),T51/T$8*100,0)</f>
        <v>7.2863139364540643</v>
      </c>
    </row>
    <row r="52" spans="1:21" x14ac:dyDescent="0.2">
      <c r="A52" s="45" t="s">
        <v>49</v>
      </c>
      <c r="B52" s="82">
        <f>'C03'!B52</f>
        <v>2520593.6662760274</v>
      </c>
      <c r="C52" s="87">
        <f>IF(ISNUMBER(B52/B$8*100),B52/B$8*100,0)</f>
        <v>66.414204428027645</v>
      </c>
      <c r="D52" s="52">
        <v>2098807.1577350516</v>
      </c>
      <c r="E52" s="87">
        <f>IF(ISNUMBER(D52/D$8*100),D52/D$8*100,0)</f>
        <v>65.073237278910455</v>
      </c>
      <c r="F52" s="82">
        <f>H52+J52+L52</f>
        <v>1457729.9914774934</v>
      </c>
      <c r="G52" s="87">
        <f>IF(ISNUMBER(F52/F$8*100),F52/F$8*100,0)</f>
        <v>66.65795619266774</v>
      </c>
      <c r="H52" s="52">
        <v>217710.66831921486</v>
      </c>
      <c r="I52" s="87">
        <f>IF(ISNUMBER(H52/H$8*100),H52/H$8*100,0)</f>
        <v>100.00000000000047</v>
      </c>
      <c r="J52" s="52">
        <v>1112569.0355191228</v>
      </c>
      <c r="K52" s="87">
        <f>IF(ISNUMBER(J52/J$8*100),J52/J$8*100,0)</f>
        <v>60.409246727325183</v>
      </c>
      <c r="L52" s="52">
        <v>127450.28763915565</v>
      </c>
      <c r="M52" s="87">
        <f>IF(ISNUMBER(L52/L$8*100),L52/L$8*100,0)</f>
        <v>99.999999999999787</v>
      </c>
      <c r="N52" s="52">
        <v>557770.99823832558</v>
      </c>
      <c r="O52" s="87">
        <f>IF(ISNUMBER(N52/N$8*100),N52/N$8*100,0)</f>
        <v>61.743546666877236</v>
      </c>
      <c r="P52" s="52">
        <v>0</v>
      </c>
      <c r="Q52" s="87">
        <f>IF(ISNUMBER(P52/P$8*100),P52/P$8*100,0)</f>
        <v>0</v>
      </c>
      <c r="R52" s="52">
        <v>0</v>
      </c>
      <c r="S52" s="87">
        <f>IF(ISNUMBER(R52/R$8*100),R52/R$8*100,0)</f>
        <v>0</v>
      </c>
      <c r="T52" s="52">
        <v>83306.168019155579</v>
      </c>
      <c r="U52" s="87">
        <f>IF(ISNUMBER(T52/T$8*100),T52/T$8*100,0)</f>
        <v>61.684487056286045</v>
      </c>
    </row>
    <row r="53" spans="1:21" x14ac:dyDescent="0.2">
      <c r="A53" s="45" t="s">
        <v>45</v>
      </c>
      <c r="B53" s="82">
        <f>'C03'!B53</f>
        <v>69192.173855714718</v>
      </c>
      <c r="C53" s="87">
        <f>IF(ISNUMBER(B53/B$8*100),B53/B$8*100,0)</f>
        <v>1.8231193868158504</v>
      </c>
      <c r="D53" s="52">
        <v>53365.927602679832</v>
      </c>
      <c r="E53" s="87">
        <f>IF(ISNUMBER(D53/D$8*100),D53/D$8*100,0)</f>
        <v>1.6546035002310233</v>
      </c>
      <c r="F53" s="82">
        <f>H53+J53+L53</f>
        <v>19560.747357616819</v>
      </c>
      <c r="G53" s="87">
        <f>IF(ISNUMBER(F53/F$8*100),F53/F$8*100,0)</f>
        <v>0.89445881478936051</v>
      </c>
      <c r="H53" s="52">
        <v>0</v>
      </c>
      <c r="I53" s="87">
        <f>IF(ISNUMBER(H53/H$8*100),H53/H$8*100,0)</f>
        <v>0</v>
      </c>
      <c r="J53" s="52">
        <v>19560.747357616819</v>
      </c>
      <c r="K53" s="87">
        <f>IF(ISNUMBER(J53/J$8*100),J53/J$8*100,0)</f>
        <v>1.062091407879056</v>
      </c>
      <c r="L53" s="52">
        <v>0</v>
      </c>
      <c r="M53" s="87">
        <f>IF(ISNUMBER(L53/L$8*100),L53/L$8*100,0)</f>
        <v>0</v>
      </c>
      <c r="N53" s="52">
        <v>30962.3799645209</v>
      </c>
      <c r="O53" s="87">
        <f>IF(ISNUMBER(N53/N$8*100),N53/N$8*100,0)</f>
        <v>3.4274409359665809</v>
      </c>
      <c r="P53" s="52">
        <v>0</v>
      </c>
      <c r="Q53" s="87">
        <f>IF(ISNUMBER(P53/P$8*100),P53/P$8*100,0)</f>
        <v>0</v>
      </c>
      <c r="R53" s="52">
        <v>0</v>
      </c>
      <c r="S53" s="87">
        <f>IF(ISNUMBER(R53/R$8*100),R53/R$8*100,0)</f>
        <v>0</v>
      </c>
      <c r="T53" s="52">
        <v>2842.8002805421092</v>
      </c>
      <c r="U53" s="87">
        <f>IF(ISNUMBER(T53/T$8*100),T53/T$8*100,0)</f>
        <v>2.104966310158261</v>
      </c>
    </row>
    <row r="54" spans="1:21" x14ac:dyDescent="0.2">
      <c r="A54" s="157"/>
      <c r="B54" s="157"/>
      <c r="C54" s="120"/>
      <c r="D54" s="119"/>
      <c r="E54" s="120"/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20"/>
      <c r="Q54" s="120"/>
      <c r="R54" s="119"/>
      <c r="S54" s="120"/>
      <c r="T54" s="119"/>
      <c r="U54" s="120"/>
    </row>
    <row r="55" spans="1:21" x14ac:dyDescent="0.2">
      <c r="A55" s="11" t="str">
        <f>'C01'!$A$33</f>
        <v>Fuente: Instituto Nacional de Estadística (INE).  LXXXIV Encuesta Permanente de Hogares de Propósitos Múltiples, junio 2026.</v>
      </c>
    </row>
    <row r="56" spans="1:21" x14ac:dyDescent="0.2">
      <c r="A56" s="2" t="s">
        <v>71</v>
      </c>
      <c r="B56" s="6"/>
      <c r="C56" s="36"/>
      <c r="D56" s="6"/>
    </row>
    <row r="57" spans="1:21" x14ac:dyDescent="0.2">
      <c r="A57" s="2" t="s">
        <v>72</v>
      </c>
    </row>
    <row r="58" spans="1:21" x14ac:dyDescent="0.2">
      <c r="A58" s="11" t="s">
        <v>140</v>
      </c>
    </row>
    <row r="60" spans="1:21" x14ac:dyDescent="0.2">
      <c r="A60" s="2"/>
    </row>
    <row r="61" spans="1:21" x14ac:dyDescent="0.2">
      <c r="A61" s="197" t="s">
        <v>62</v>
      </c>
      <c r="B61" s="197"/>
      <c r="C61" s="197"/>
      <c r="D61" s="197"/>
      <c r="E61" s="197"/>
      <c r="F61" s="197"/>
      <c r="G61" s="197"/>
      <c r="H61" s="197"/>
      <c r="I61" s="197"/>
      <c r="J61" s="197"/>
      <c r="K61" s="197"/>
      <c r="L61" s="197"/>
      <c r="M61" s="197"/>
      <c r="N61" s="197"/>
      <c r="O61" s="197"/>
      <c r="P61" s="197"/>
      <c r="Q61" s="197"/>
      <c r="R61" s="197"/>
      <c r="S61" s="197"/>
      <c r="T61" s="197"/>
      <c r="U61" s="197"/>
    </row>
    <row r="62" spans="1:21" x14ac:dyDescent="0.2">
      <c r="A62" s="197" t="s">
        <v>63</v>
      </c>
      <c r="B62" s="197"/>
      <c r="C62" s="197"/>
      <c r="D62" s="197"/>
      <c r="E62" s="197"/>
      <c r="F62" s="197"/>
      <c r="G62" s="197"/>
      <c r="H62" s="197"/>
      <c r="I62" s="197"/>
      <c r="J62" s="197"/>
      <c r="K62" s="197"/>
      <c r="L62" s="197"/>
      <c r="M62" s="197"/>
      <c r="N62" s="197"/>
      <c r="O62" s="197"/>
      <c r="P62" s="197"/>
      <c r="Q62" s="197"/>
      <c r="R62" s="197"/>
      <c r="S62" s="197"/>
      <c r="T62" s="197"/>
      <c r="U62" s="197"/>
    </row>
    <row r="63" spans="1:21" x14ac:dyDescent="0.2">
      <c r="A63" s="197" t="s">
        <v>32</v>
      </c>
      <c r="B63" s="197"/>
      <c r="C63" s="197"/>
      <c r="D63" s="197"/>
      <c r="E63" s="197"/>
      <c r="F63" s="197"/>
      <c r="G63" s="197"/>
      <c r="H63" s="197"/>
      <c r="I63" s="197"/>
      <c r="J63" s="197"/>
      <c r="K63" s="197"/>
      <c r="L63" s="197"/>
      <c r="M63" s="197"/>
      <c r="N63" s="197"/>
      <c r="O63" s="197"/>
      <c r="P63" s="197"/>
      <c r="Q63" s="197"/>
      <c r="R63" s="197"/>
      <c r="S63" s="197"/>
      <c r="T63" s="197"/>
      <c r="U63" s="197"/>
    </row>
    <row r="64" spans="1:21" x14ac:dyDescent="0.2">
      <c r="A64" t="s">
        <v>18</v>
      </c>
      <c r="B64" s="6"/>
      <c r="C64" s="36"/>
      <c r="D64" s="6"/>
      <c r="E64" s="36"/>
      <c r="F64" s="6"/>
      <c r="G64" s="36"/>
      <c r="H64" s="6"/>
      <c r="I64" s="36"/>
      <c r="J64" s="6"/>
      <c r="K64" s="36"/>
      <c r="L64" s="6"/>
      <c r="M64" s="36"/>
      <c r="N64" s="6"/>
      <c r="O64" s="36"/>
      <c r="P64" s="36"/>
      <c r="Q64" s="36"/>
      <c r="R64" s="6"/>
      <c r="S64" s="36"/>
    </row>
    <row r="65" spans="1:21" ht="10.15" customHeight="1" x14ac:dyDescent="0.2">
      <c r="A65" s="193" t="s">
        <v>31</v>
      </c>
      <c r="B65" s="230" t="s">
        <v>21</v>
      </c>
      <c r="C65" s="230"/>
      <c r="D65" s="230" t="s">
        <v>20</v>
      </c>
      <c r="E65" s="230"/>
      <c r="F65" s="226" t="s">
        <v>7</v>
      </c>
      <c r="G65" s="226"/>
      <c r="H65" s="226"/>
      <c r="I65" s="226"/>
      <c r="J65" s="226"/>
      <c r="K65" s="226"/>
      <c r="L65" s="226"/>
      <c r="M65" s="227"/>
      <c r="N65" s="215" t="s">
        <v>1</v>
      </c>
      <c r="O65" s="215"/>
      <c r="P65" s="210" t="s">
        <v>124</v>
      </c>
      <c r="Q65" s="210"/>
      <c r="R65" s="210" t="s">
        <v>122</v>
      </c>
      <c r="S65" s="210"/>
      <c r="T65" s="210" t="s">
        <v>130</v>
      </c>
      <c r="U65" s="210"/>
    </row>
    <row r="66" spans="1:21" ht="18" customHeight="1" x14ac:dyDescent="0.2">
      <c r="A66" s="228"/>
      <c r="B66" s="231"/>
      <c r="C66" s="231"/>
      <c r="D66" s="231"/>
      <c r="E66" s="231"/>
      <c r="F66" s="225" t="s">
        <v>9</v>
      </c>
      <c r="G66" s="225"/>
      <c r="H66" s="225" t="s">
        <v>86</v>
      </c>
      <c r="I66" s="225"/>
      <c r="J66" s="225" t="s">
        <v>10</v>
      </c>
      <c r="K66" s="225"/>
      <c r="L66" s="225" t="s">
        <v>87</v>
      </c>
      <c r="M66" s="225"/>
      <c r="N66" s="216"/>
      <c r="O66" s="216"/>
      <c r="P66" s="211"/>
      <c r="Q66" s="211"/>
      <c r="R66" s="211"/>
      <c r="S66" s="211"/>
      <c r="T66" s="211"/>
      <c r="U66" s="211"/>
    </row>
    <row r="67" spans="1:21" x14ac:dyDescent="0.2">
      <c r="A67" s="229"/>
      <c r="B67" s="37" t="s">
        <v>5</v>
      </c>
      <c r="C67" s="38" t="s">
        <v>69</v>
      </c>
      <c r="D67" s="37" t="s">
        <v>5</v>
      </c>
      <c r="E67" s="38" t="s">
        <v>69</v>
      </c>
      <c r="F67" s="37" t="s">
        <v>5</v>
      </c>
      <c r="G67" s="38" t="s">
        <v>69</v>
      </c>
      <c r="H67" s="37" t="s">
        <v>5</v>
      </c>
      <c r="I67" s="38" t="s">
        <v>69</v>
      </c>
      <c r="J67" s="37" t="s">
        <v>5</v>
      </c>
      <c r="K67" s="38" t="s">
        <v>69</v>
      </c>
      <c r="L67" s="37" t="s">
        <v>5</v>
      </c>
      <c r="M67" s="38" t="s">
        <v>69</v>
      </c>
      <c r="N67" s="152" t="s">
        <v>8</v>
      </c>
      <c r="O67" s="153" t="s">
        <v>69</v>
      </c>
      <c r="P67" s="152" t="s">
        <v>8</v>
      </c>
      <c r="Q67" s="153" t="s">
        <v>69</v>
      </c>
      <c r="R67" s="152" t="s">
        <v>8</v>
      </c>
      <c r="S67" s="153" t="s">
        <v>69</v>
      </c>
      <c r="T67" s="152" t="s">
        <v>8</v>
      </c>
      <c r="U67" s="153" t="s">
        <v>69</v>
      </c>
    </row>
    <row r="68" spans="1:21" x14ac:dyDescent="0.2">
      <c r="A68" s="46"/>
      <c r="B68" s="47"/>
      <c r="C68" s="48"/>
      <c r="D68" s="47"/>
      <c r="E68" s="48"/>
      <c r="F68" s="47"/>
      <c r="G68" s="48"/>
      <c r="H68" s="47"/>
      <c r="I68" s="48"/>
      <c r="J68" s="47"/>
      <c r="K68" s="48"/>
      <c r="L68" s="47"/>
      <c r="M68" s="49"/>
      <c r="N68" s="47"/>
      <c r="O68" s="50"/>
      <c r="P68" s="50"/>
      <c r="Q68" s="50"/>
      <c r="R68" s="47"/>
      <c r="S68" s="48"/>
    </row>
    <row r="69" spans="1:21" ht="12.75" customHeight="1" x14ac:dyDescent="0.2">
      <c r="A69" s="20" t="s">
        <v>83</v>
      </c>
      <c r="B69" s="18">
        <f t="shared" ref="B69:U69" si="62">B8</f>
        <v>3795262.9079635632</v>
      </c>
      <c r="C69" s="86">
        <f t="shared" si="62"/>
        <v>100</v>
      </c>
      <c r="D69" s="18">
        <f t="shared" si="62"/>
        <v>3225300.0549816703</v>
      </c>
      <c r="E69" s="86">
        <f t="shared" si="62"/>
        <v>99.999999999997542</v>
      </c>
      <c r="F69" s="18">
        <f t="shared" si="62"/>
        <v>2186880.7187308287</v>
      </c>
      <c r="G69" s="86">
        <f t="shared" si="62"/>
        <v>67.803946344559776</v>
      </c>
      <c r="H69" s="18">
        <f t="shared" si="62"/>
        <v>217710.66831921384</v>
      </c>
      <c r="I69" s="86">
        <f t="shared" si="62"/>
        <v>6.750090367032568</v>
      </c>
      <c r="J69" s="18">
        <f t="shared" si="62"/>
        <v>1841719.7627724591</v>
      </c>
      <c r="K69" s="86">
        <f t="shared" si="62"/>
        <v>57.102276730123513</v>
      </c>
      <c r="L69" s="18">
        <f t="shared" si="62"/>
        <v>127450.28763915591</v>
      </c>
      <c r="M69" s="86">
        <f t="shared" si="62"/>
        <v>3.9515792474037035</v>
      </c>
      <c r="N69" s="18">
        <f t="shared" si="62"/>
        <v>903367.28022387123</v>
      </c>
      <c r="O69" s="86">
        <f t="shared" si="62"/>
        <v>28.008782588415798</v>
      </c>
      <c r="P69" s="18">
        <f t="shared" si="62"/>
        <v>0</v>
      </c>
      <c r="Q69" s="86">
        <f t="shared" si="62"/>
        <v>0</v>
      </c>
      <c r="R69" s="18">
        <f t="shared" si="62"/>
        <v>0</v>
      </c>
      <c r="S69" s="86">
        <f t="shared" si="62"/>
        <v>0</v>
      </c>
      <c r="T69" s="18">
        <f t="shared" si="62"/>
        <v>135052.05602689073</v>
      </c>
      <c r="U69" s="86">
        <f t="shared" si="62"/>
        <v>4.187271067021956</v>
      </c>
    </row>
    <row r="70" spans="1:21" x14ac:dyDescent="0.2">
      <c r="A70" s="20"/>
      <c r="B70" s="18"/>
      <c r="C70" s="51"/>
      <c r="D70" s="18"/>
      <c r="E70" s="51"/>
      <c r="F70" s="18"/>
      <c r="G70" s="51"/>
      <c r="H70" s="18"/>
      <c r="I70" s="51"/>
      <c r="J70" s="18"/>
      <c r="K70" s="51"/>
      <c r="L70" s="18"/>
      <c r="M70" s="51"/>
      <c r="N70" s="18"/>
      <c r="O70" s="51"/>
      <c r="P70" s="51"/>
      <c r="Q70" s="51"/>
      <c r="R70" s="18"/>
      <c r="S70" s="51"/>
    </row>
    <row r="71" spans="1:21" x14ac:dyDescent="0.2">
      <c r="A71" s="13" t="s">
        <v>19</v>
      </c>
      <c r="B71" s="18"/>
      <c r="C71" s="51"/>
      <c r="D71" s="18"/>
      <c r="E71" s="86"/>
      <c r="F71" s="18"/>
      <c r="G71" s="86"/>
      <c r="H71" s="18"/>
      <c r="I71" s="86"/>
      <c r="J71" s="18"/>
      <c r="K71" s="86"/>
      <c r="L71" s="18"/>
      <c r="M71" s="86"/>
      <c r="N71" s="18"/>
      <c r="O71" s="86"/>
      <c r="P71" s="86"/>
      <c r="Q71" s="86"/>
      <c r="R71" s="18"/>
      <c r="S71" s="86"/>
    </row>
    <row r="72" spans="1:21" ht="12.75" customHeight="1" x14ac:dyDescent="0.2">
      <c r="A72" s="41" t="s">
        <v>89</v>
      </c>
      <c r="B72" s="82">
        <f>'C03'!B72</f>
        <v>753691.06969842152</v>
      </c>
      <c r="C72" s="87">
        <f t="shared" ref="C72:C92" si="63">IF(ISNUMBER(B72/B$69*100),B72/B$69*100,0)</f>
        <v>19.858731475939624</v>
      </c>
      <c r="D72" s="52">
        <v>671696.62466812832</v>
      </c>
      <c r="E72" s="87">
        <f t="shared" ref="E72:E92" si="64">IF(ISNUMBER(D72/D$69*100),D72/D$69*100,0)</f>
        <v>20.825864670502593</v>
      </c>
      <c r="F72" s="82">
        <f t="shared" ref="F72:F92" si="65">H72+J72+L72</f>
        <v>459714.65034563572</v>
      </c>
      <c r="G72" s="87">
        <f t="shared" ref="G72:G92" si="66">IF(ISNUMBER(F72/F$69*100),F72/F$69*100,0)</f>
        <v>21.021478053564543</v>
      </c>
      <c r="H72" s="52">
        <v>0</v>
      </c>
      <c r="I72" s="87">
        <f t="shared" ref="I72:I92" si="67">IF(ISNUMBER(H72/H$69*100),H72/H$69*100,0)</f>
        <v>0</v>
      </c>
      <c r="J72" s="52">
        <v>459714.65034563572</v>
      </c>
      <c r="K72" s="87">
        <f t="shared" ref="K72:K92" si="68">IF(ISNUMBER(J72/J$69*100),J72/J$69*100,0)</f>
        <v>24.961161824836896</v>
      </c>
      <c r="L72" s="52">
        <v>0</v>
      </c>
      <c r="M72" s="87">
        <f t="shared" ref="M72:M92" si="69">IF(ISNUMBER(L72/L$69*100),L72/L$69*100,0)</f>
        <v>0</v>
      </c>
      <c r="N72" s="52">
        <v>172919.20337505444</v>
      </c>
      <c r="O72" s="87">
        <f t="shared" ref="O72:O92" si="70">IF(ISNUMBER(N72/N$69*100),N72/N$69*100,0)</f>
        <v>19.14162790268448</v>
      </c>
      <c r="P72" s="52">
        <v>0</v>
      </c>
      <c r="Q72" s="87">
        <f t="shared" ref="Q72:Q92" si="71">IF(ISNUMBER(P72/P$69*100),P72/P$69*100,0)</f>
        <v>0</v>
      </c>
      <c r="R72" s="52">
        <v>0</v>
      </c>
      <c r="S72" s="87">
        <f t="shared" ref="S72:S92" si="72">IF(ISNUMBER(R72/R$69*100),R72/R$69*100,0)</f>
        <v>0</v>
      </c>
      <c r="T72" s="52">
        <v>39062.770947437944</v>
      </c>
      <c r="U72" s="87">
        <f t="shared" ref="U72:U92" si="73">IF(ISNUMBER(T72/T$69*100),T72/T$69*100,0)</f>
        <v>28.924232697101633</v>
      </c>
    </row>
    <row r="73" spans="1:21" x14ac:dyDescent="0.2">
      <c r="A73" s="41" t="s">
        <v>90</v>
      </c>
      <c r="B73" s="82">
        <f>'C03'!B73</f>
        <v>11518.789726175182</v>
      </c>
      <c r="C73" s="87">
        <f t="shared" si="63"/>
        <v>0.30350439496577214</v>
      </c>
      <c r="D73" s="52">
        <v>11350.728296593694</v>
      </c>
      <c r="E73" s="87">
        <f t="shared" si="64"/>
        <v>0.35192782386438154</v>
      </c>
      <c r="F73" s="82">
        <f t="shared" si="65"/>
        <v>8656.9284847726176</v>
      </c>
      <c r="G73" s="87">
        <f t="shared" si="66"/>
        <v>0.39585736938577637</v>
      </c>
      <c r="H73" s="52">
        <v>0</v>
      </c>
      <c r="I73" s="87">
        <f t="shared" si="67"/>
        <v>0</v>
      </c>
      <c r="J73" s="52">
        <v>8656.9284847726176</v>
      </c>
      <c r="K73" s="87">
        <f t="shared" si="68"/>
        <v>0.47004591359441061</v>
      </c>
      <c r="L73" s="52">
        <v>0</v>
      </c>
      <c r="M73" s="87">
        <f t="shared" si="69"/>
        <v>0</v>
      </c>
      <c r="N73" s="52">
        <v>2693.7998118210817</v>
      </c>
      <c r="O73" s="87">
        <f t="shared" si="70"/>
        <v>0.29819541517526599</v>
      </c>
      <c r="P73" s="52">
        <v>0</v>
      </c>
      <c r="Q73" s="87">
        <f t="shared" si="71"/>
        <v>0</v>
      </c>
      <c r="R73" s="52">
        <v>0</v>
      </c>
      <c r="S73" s="87">
        <f t="shared" si="72"/>
        <v>0</v>
      </c>
      <c r="T73" s="52">
        <v>0</v>
      </c>
      <c r="U73" s="87">
        <f t="shared" si="73"/>
        <v>0</v>
      </c>
    </row>
    <row r="74" spans="1:21" x14ac:dyDescent="0.2">
      <c r="A74" s="41" t="s">
        <v>54</v>
      </c>
      <c r="B74" s="82">
        <f>'C03'!B74</f>
        <v>440267.20840716053</v>
      </c>
      <c r="C74" s="87">
        <f t="shared" si="63"/>
        <v>11.600440314249433</v>
      </c>
      <c r="D74" s="52">
        <v>390079.61667921476</v>
      </c>
      <c r="E74" s="87">
        <f t="shared" si="64"/>
        <v>12.094366726491486</v>
      </c>
      <c r="F74" s="82">
        <f t="shared" si="65"/>
        <v>241218.40106530508</v>
      </c>
      <c r="G74" s="87">
        <f t="shared" si="66"/>
        <v>11.030249569592339</v>
      </c>
      <c r="H74" s="52">
        <v>0</v>
      </c>
      <c r="I74" s="87">
        <f t="shared" si="67"/>
        <v>0</v>
      </c>
      <c r="J74" s="52">
        <v>241218.40106530508</v>
      </c>
      <c r="K74" s="87">
        <f t="shared" si="68"/>
        <v>13.097454126364127</v>
      </c>
      <c r="L74" s="52">
        <v>0</v>
      </c>
      <c r="M74" s="87">
        <f t="shared" si="69"/>
        <v>0</v>
      </c>
      <c r="N74" s="52">
        <v>139020.89883415305</v>
      </c>
      <c r="O74" s="87">
        <f t="shared" si="70"/>
        <v>15.389189079296859</v>
      </c>
      <c r="P74" s="52">
        <v>0</v>
      </c>
      <c r="Q74" s="87">
        <f t="shared" si="71"/>
        <v>0</v>
      </c>
      <c r="R74" s="52">
        <v>0</v>
      </c>
      <c r="S74" s="87">
        <f t="shared" si="72"/>
        <v>0</v>
      </c>
      <c r="T74" s="52">
        <v>9840.3167797550905</v>
      </c>
      <c r="U74" s="87">
        <f t="shared" si="73"/>
        <v>7.2863139364540643</v>
      </c>
    </row>
    <row r="75" spans="1:21" x14ac:dyDescent="0.2">
      <c r="A75" s="41" t="s">
        <v>91</v>
      </c>
      <c r="B75" s="82">
        <f>'C03'!B75</f>
        <v>8224.9088385950035</v>
      </c>
      <c r="C75" s="87">
        <f t="shared" si="63"/>
        <v>0.21671512720072059</v>
      </c>
      <c r="D75" s="52">
        <v>6834.3747614595059</v>
      </c>
      <c r="E75" s="87">
        <f t="shared" si="64"/>
        <v>0.21189888211806535</v>
      </c>
      <c r="F75" s="82">
        <f t="shared" si="65"/>
        <v>6834.3747614595059</v>
      </c>
      <c r="G75" s="87">
        <f t="shared" si="66"/>
        <v>0.31251703409895543</v>
      </c>
      <c r="H75" s="52">
        <v>0</v>
      </c>
      <c r="I75" s="87">
        <f t="shared" si="67"/>
        <v>0</v>
      </c>
      <c r="J75" s="52">
        <v>6834.3747614595059</v>
      </c>
      <c r="K75" s="87">
        <f t="shared" si="68"/>
        <v>0.3710865735170959</v>
      </c>
      <c r="L75" s="52">
        <v>0</v>
      </c>
      <c r="M75" s="87">
        <f t="shared" si="69"/>
        <v>0</v>
      </c>
      <c r="N75" s="52">
        <v>0</v>
      </c>
      <c r="O75" s="87">
        <f t="shared" si="70"/>
        <v>0</v>
      </c>
      <c r="P75" s="52">
        <v>0</v>
      </c>
      <c r="Q75" s="87">
        <f t="shared" si="71"/>
        <v>0</v>
      </c>
      <c r="R75" s="52">
        <v>0</v>
      </c>
      <c r="S75" s="87">
        <f t="shared" si="72"/>
        <v>0</v>
      </c>
      <c r="T75" s="52">
        <v>0</v>
      </c>
      <c r="U75" s="87">
        <f t="shared" si="73"/>
        <v>0</v>
      </c>
    </row>
    <row r="76" spans="1:21" x14ac:dyDescent="0.2">
      <c r="A76" s="41" t="s">
        <v>92</v>
      </c>
      <c r="B76" s="82">
        <f>'C03'!B76</f>
        <v>12133.872682536057</v>
      </c>
      <c r="C76" s="87">
        <f t="shared" si="63"/>
        <v>0.31971099174910045</v>
      </c>
      <c r="D76" s="52">
        <v>11495.493911492811</v>
      </c>
      <c r="E76" s="87">
        <f t="shared" si="64"/>
        <v>0.356416262534623</v>
      </c>
      <c r="F76" s="82">
        <f t="shared" si="65"/>
        <v>6059.257297554248</v>
      </c>
      <c r="G76" s="87">
        <f t="shared" si="66"/>
        <v>0.27707305870211246</v>
      </c>
      <c r="H76" s="52">
        <v>0</v>
      </c>
      <c r="I76" s="87">
        <f t="shared" si="67"/>
        <v>0</v>
      </c>
      <c r="J76" s="52">
        <v>6059.257297554248</v>
      </c>
      <c r="K76" s="87">
        <f t="shared" si="68"/>
        <v>0.32899996079929439</v>
      </c>
      <c r="L76" s="52">
        <v>0</v>
      </c>
      <c r="M76" s="87">
        <f t="shared" si="69"/>
        <v>0</v>
      </c>
      <c r="N76" s="52">
        <v>5436.2366139385686</v>
      </c>
      <c r="O76" s="87">
        <f t="shared" si="70"/>
        <v>0.60177479669081746</v>
      </c>
      <c r="P76" s="52">
        <v>0</v>
      </c>
      <c r="Q76" s="87">
        <f t="shared" si="71"/>
        <v>0</v>
      </c>
      <c r="R76" s="52">
        <v>0</v>
      </c>
      <c r="S76" s="87">
        <f t="shared" si="72"/>
        <v>0</v>
      </c>
      <c r="T76" s="52">
        <v>0</v>
      </c>
      <c r="U76" s="87">
        <f t="shared" si="73"/>
        <v>0</v>
      </c>
    </row>
    <row r="77" spans="1:21" x14ac:dyDescent="0.2">
      <c r="A77" s="41" t="s">
        <v>93</v>
      </c>
      <c r="B77" s="82">
        <f>'C03'!B77</f>
        <v>402263.84692023677</v>
      </c>
      <c r="C77" s="87">
        <f t="shared" si="63"/>
        <v>10.59910358452824</v>
      </c>
      <c r="D77" s="52">
        <v>375628.2203008114</v>
      </c>
      <c r="E77" s="87">
        <f t="shared" si="64"/>
        <v>11.646303100408627</v>
      </c>
      <c r="F77" s="82">
        <f t="shared" si="65"/>
        <v>290889.47831085464</v>
      </c>
      <c r="G77" s="87">
        <f t="shared" si="66"/>
        <v>13.301570397478027</v>
      </c>
      <c r="H77" s="52">
        <v>905.33199944835587</v>
      </c>
      <c r="I77" s="87">
        <f t="shared" si="67"/>
        <v>0.41584181723282904</v>
      </c>
      <c r="J77" s="52">
        <v>289984.14631140628</v>
      </c>
      <c r="K77" s="87">
        <f t="shared" si="68"/>
        <v>15.745291556999666</v>
      </c>
      <c r="L77" s="52">
        <v>0</v>
      </c>
      <c r="M77" s="87">
        <f t="shared" si="69"/>
        <v>0</v>
      </c>
      <c r="N77" s="52">
        <v>63655.498905665088</v>
      </c>
      <c r="O77" s="87">
        <f t="shared" si="70"/>
        <v>7.0464693928133055</v>
      </c>
      <c r="P77" s="52">
        <v>0</v>
      </c>
      <c r="Q77" s="87">
        <f t="shared" si="71"/>
        <v>0</v>
      </c>
      <c r="R77" s="52">
        <v>0</v>
      </c>
      <c r="S77" s="87">
        <f t="shared" si="72"/>
        <v>0</v>
      </c>
      <c r="T77" s="52">
        <v>21083.243084289952</v>
      </c>
      <c r="U77" s="87">
        <f t="shared" si="73"/>
        <v>15.611197418639808</v>
      </c>
    </row>
    <row r="78" spans="1:21" x14ac:dyDescent="0.2">
      <c r="A78" s="41" t="s">
        <v>94</v>
      </c>
      <c r="B78" s="82">
        <f>'C03'!B78</f>
        <v>875145.64475600619</v>
      </c>
      <c r="C78" s="87">
        <f t="shared" si="63"/>
        <v>23.058893836305693</v>
      </c>
      <c r="D78" s="52">
        <v>647195.28624326957</v>
      </c>
      <c r="E78" s="87">
        <f t="shared" si="64"/>
        <v>20.066203925542911</v>
      </c>
      <c r="F78" s="82">
        <f t="shared" si="65"/>
        <v>314942.3430130413</v>
      </c>
      <c r="G78" s="87">
        <f t="shared" si="66"/>
        <v>14.401441300183041</v>
      </c>
      <c r="H78" s="52">
        <v>0</v>
      </c>
      <c r="I78" s="87">
        <f t="shared" si="67"/>
        <v>0</v>
      </c>
      <c r="J78" s="52">
        <v>314942.3430130413</v>
      </c>
      <c r="K78" s="87">
        <f t="shared" si="68"/>
        <v>17.100448688183612</v>
      </c>
      <c r="L78" s="52">
        <v>0</v>
      </c>
      <c r="M78" s="87">
        <f t="shared" si="69"/>
        <v>0</v>
      </c>
      <c r="N78" s="52">
        <v>307563.45737781061</v>
      </c>
      <c r="O78" s="87">
        <f t="shared" si="70"/>
        <v>34.04633576075399</v>
      </c>
      <c r="P78" s="52">
        <v>0</v>
      </c>
      <c r="Q78" s="87">
        <f t="shared" si="71"/>
        <v>0</v>
      </c>
      <c r="R78" s="52">
        <v>0</v>
      </c>
      <c r="S78" s="87">
        <f t="shared" si="72"/>
        <v>0</v>
      </c>
      <c r="T78" s="52">
        <v>24689.485852421039</v>
      </c>
      <c r="U78" s="87">
        <f t="shared" si="73"/>
        <v>18.281458704712371</v>
      </c>
    </row>
    <row r="79" spans="1:21" x14ac:dyDescent="0.2">
      <c r="A79" s="41" t="s">
        <v>95</v>
      </c>
      <c r="B79" s="82">
        <f>'C03'!B79</f>
        <v>150160.86637041514</v>
      </c>
      <c r="C79" s="87">
        <f t="shared" si="63"/>
        <v>3.9565339743745827</v>
      </c>
      <c r="D79" s="52">
        <v>124505.30218611778</v>
      </c>
      <c r="E79" s="87">
        <f t="shared" si="64"/>
        <v>3.8602703644211909</v>
      </c>
      <c r="F79" s="82">
        <f t="shared" si="65"/>
        <v>72101.121463825315</v>
      </c>
      <c r="G79" s="87">
        <f t="shared" si="66"/>
        <v>3.2969846432991416</v>
      </c>
      <c r="H79" s="52">
        <v>3841.1658039907343</v>
      </c>
      <c r="I79" s="87">
        <f t="shared" si="67"/>
        <v>1.7643443169990656</v>
      </c>
      <c r="J79" s="52">
        <v>68259.955659834581</v>
      </c>
      <c r="K79" s="87">
        <f t="shared" si="68"/>
        <v>3.7063160769409609</v>
      </c>
      <c r="L79" s="52">
        <v>0</v>
      </c>
      <c r="M79" s="87">
        <f t="shared" si="69"/>
        <v>0</v>
      </c>
      <c r="N79" s="52">
        <v>34595.183574773589</v>
      </c>
      <c r="O79" s="87">
        <f t="shared" si="70"/>
        <v>3.8295812049115017</v>
      </c>
      <c r="P79" s="52">
        <v>0</v>
      </c>
      <c r="Q79" s="87">
        <f t="shared" si="71"/>
        <v>0</v>
      </c>
      <c r="R79" s="52">
        <v>0</v>
      </c>
      <c r="S79" s="87">
        <f t="shared" si="72"/>
        <v>0</v>
      </c>
      <c r="T79" s="52">
        <v>17808.997147518978</v>
      </c>
      <c r="U79" s="87">
        <f t="shared" si="73"/>
        <v>13.18676491972322</v>
      </c>
    </row>
    <row r="80" spans="1:21" x14ac:dyDescent="0.2">
      <c r="A80" s="41" t="s">
        <v>96</v>
      </c>
      <c r="B80" s="82">
        <f>'C03'!B80</f>
        <v>188391.12924197811</v>
      </c>
      <c r="C80" s="87">
        <f t="shared" si="63"/>
        <v>4.9638492460345454</v>
      </c>
      <c r="D80" s="52">
        <v>173432.83904396222</v>
      </c>
      <c r="E80" s="87">
        <f t="shared" si="64"/>
        <v>5.3772621488684367</v>
      </c>
      <c r="F80" s="82">
        <f t="shared" si="65"/>
        <v>110154.20998274123</v>
      </c>
      <c r="G80" s="87">
        <f t="shared" si="66"/>
        <v>5.0370470158367846</v>
      </c>
      <c r="H80" s="52">
        <v>0</v>
      </c>
      <c r="I80" s="87">
        <f t="shared" si="67"/>
        <v>0</v>
      </c>
      <c r="J80" s="52">
        <v>110154.20998274123</v>
      </c>
      <c r="K80" s="87">
        <f t="shared" si="68"/>
        <v>5.98105163496313</v>
      </c>
      <c r="L80" s="52">
        <v>0</v>
      </c>
      <c r="M80" s="87">
        <f t="shared" si="69"/>
        <v>0</v>
      </c>
      <c r="N80" s="52">
        <v>59671.610761391225</v>
      </c>
      <c r="O80" s="87">
        <f t="shared" si="70"/>
        <v>6.6054651377901896</v>
      </c>
      <c r="P80" s="52">
        <v>0</v>
      </c>
      <c r="Q80" s="87">
        <f t="shared" si="71"/>
        <v>0</v>
      </c>
      <c r="R80" s="52">
        <v>0</v>
      </c>
      <c r="S80" s="87">
        <f t="shared" si="72"/>
        <v>0</v>
      </c>
      <c r="T80" s="52">
        <v>3607.0182998293508</v>
      </c>
      <c r="U80" s="87">
        <f t="shared" si="73"/>
        <v>2.6708355325676369</v>
      </c>
    </row>
    <row r="81" spans="1:21" x14ac:dyDescent="0.2">
      <c r="A81" s="41" t="s">
        <v>97</v>
      </c>
      <c r="B81" s="82">
        <f>'C03'!B81</f>
        <v>23993.161822548671</v>
      </c>
      <c r="C81" s="87">
        <f t="shared" si="63"/>
        <v>0.63218708174877825</v>
      </c>
      <c r="D81" s="52">
        <v>19553.395350248695</v>
      </c>
      <c r="E81" s="87">
        <f t="shared" si="64"/>
        <v>0.60625042684159869</v>
      </c>
      <c r="F81" s="82">
        <f t="shared" si="65"/>
        <v>19553.395350248695</v>
      </c>
      <c r="G81" s="87">
        <f t="shared" si="66"/>
        <v>0.89412262784943497</v>
      </c>
      <c r="H81" s="52">
        <v>0</v>
      </c>
      <c r="I81" s="87">
        <f t="shared" si="67"/>
        <v>0</v>
      </c>
      <c r="J81" s="52">
        <v>19553.395350248695</v>
      </c>
      <c r="K81" s="87">
        <f t="shared" si="68"/>
        <v>1.0616922153679729</v>
      </c>
      <c r="L81" s="52">
        <v>0</v>
      </c>
      <c r="M81" s="87">
        <f t="shared" si="69"/>
        <v>0</v>
      </c>
      <c r="N81" s="52">
        <v>0</v>
      </c>
      <c r="O81" s="87">
        <f t="shared" si="70"/>
        <v>0</v>
      </c>
      <c r="P81" s="52">
        <v>0</v>
      </c>
      <c r="Q81" s="87">
        <f t="shared" si="71"/>
        <v>0</v>
      </c>
      <c r="R81" s="52">
        <v>0</v>
      </c>
      <c r="S81" s="87">
        <f t="shared" si="72"/>
        <v>0</v>
      </c>
      <c r="T81" s="52">
        <v>0</v>
      </c>
      <c r="U81" s="87">
        <f t="shared" si="73"/>
        <v>0</v>
      </c>
    </row>
    <row r="82" spans="1:21" x14ac:dyDescent="0.2">
      <c r="A82" s="41" t="s">
        <v>98</v>
      </c>
      <c r="B82" s="82">
        <f>'C03'!B82</f>
        <v>54115.858788200771</v>
      </c>
      <c r="C82" s="87">
        <f t="shared" si="63"/>
        <v>1.4258790524010865</v>
      </c>
      <c r="D82" s="52">
        <v>41323.932355557707</v>
      </c>
      <c r="E82" s="87">
        <f t="shared" si="64"/>
        <v>1.2812430363410809</v>
      </c>
      <c r="F82" s="82">
        <f t="shared" si="65"/>
        <v>41323.932355557707</v>
      </c>
      <c r="G82" s="87">
        <f t="shared" si="66"/>
        <v>1.8896290045275235</v>
      </c>
      <c r="H82" s="52">
        <v>0</v>
      </c>
      <c r="I82" s="87">
        <f t="shared" si="67"/>
        <v>0</v>
      </c>
      <c r="J82" s="52">
        <v>41323.932355557707</v>
      </c>
      <c r="K82" s="87">
        <f t="shared" si="68"/>
        <v>2.243768742175527</v>
      </c>
      <c r="L82" s="52">
        <v>0</v>
      </c>
      <c r="M82" s="87">
        <f t="shared" si="69"/>
        <v>0</v>
      </c>
      <c r="N82" s="52">
        <v>0</v>
      </c>
      <c r="O82" s="87">
        <f t="shared" si="70"/>
        <v>0</v>
      </c>
      <c r="P82" s="52">
        <v>0</v>
      </c>
      <c r="Q82" s="87">
        <f t="shared" si="71"/>
        <v>0</v>
      </c>
      <c r="R82" s="52">
        <v>0</v>
      </c>
      <c r="S82" s="87">
        <f t="shared" si="72"/>
        <v>0</v>
      </c>
      <c r="T82" s="52">
        <v>0</v>
      </c>
      <c r="U82" s="87">
        <f t="shared" si="73"/>
        <v>0</v>
      </c>
    </row>
    <row r="83" spans="1:21" x14ac:dyDescent="0.2">
      <c r="A83" s="41" t="s">
        <v>99</v>
      </c>
      <c r="B83" s="82">
        <f>'C03'!B83</f>
        <v>8795.2614501126354</v>
      </c>
      <c r="C83" s="87">
        <f t="shared" si="63"/>
        <v>0.23174314042006483</v>
      </c>
      <c r="D83" s="52">
        <v>7852.3158361152182</v>
      </c>
      <c r="E83" s="87">
        <f t="shared" si="64"/>
        <v>0.24346000999153064</v>
      </c>
      <c r="F83" s="82">
        <f t="shared" si="65"/>
        <v>7852.3158361152182</v>
      </c>
      <c r="G83" s="87">
        <f t="shared" si="66"/>
        <v>0.35906466085961758</v>
      </c>
      <c r="H83" s="52">
        <v>0</v>
      </c>
      <c r="I83" s="87">
        <f t="shared" si="67"/>
        <v>0</v>
      </c>
      <c r="J83" s="52">
        <v>7852.3158361152182</v>
      </c>
      <c r="K83" s="87">
        <f t="shared" si="68"/>
        <v>0.42635779855533629</v>
      </c>
      <c r="L83" s="52">
        <v>0</v>
      </c>
      <c r="M83" s="87">
        <f t="shared" si="69"/>
        <v>0</v>
      </c>
      <c r="N83" s="52">
        <v>0</v>
      </c>
      <c r="O83" s="87">
        <f t="shared" si="70"/>
        <v>0</v>
      </c>
      <c r="P83" s="52">
        <v>0</v>
      </c>
      <c r="Q83" s="87">
        <f t="shared" si="71"/>
        <v>0</v>
      </c>
      <c r="R83" s="52">
        <v>0</v>
      </c>
      <c r="S83" s="87">
        <f t="shared" si="72"/>
        <v>0</v>
      </c>
      <c r="T83" s="52">
        <v>0</v>
      </c>
      <c r="U83" s="87">
        <f t="shared" si="73"/>
        <v>0</v>
      </c>
    </row>
    <row r="84" spans="1:21" x14ac:dyDescent="0.2">
      <c r="A84" s="41" t="s">
        <v>100</v>
      </c>
      <c r="B84" s="82">
        <f>'C03'!B84</f>
        <v>49369.499189136157</v>
      </c>
      <c r="C84" s="87">
        <f t="shared" si="63"/>
        <v>1.3008189521085514</v>
      </c>
      <c r="D84" s="52">
        <v>37772.948970079968</v>
      </c>
      <c r="E84" s="87">
        <f t="shared" si="64"/>
        <v>1.17114526791817</v>
      </c>
      <c r="F84" s="82">
        <f t="shared" si="65"/>
        <v>24508.412352559382</v>
      </c>
      <c r="G84" s="87">
        <f t="shared" si="66"/>
        <v>1.1207018353878491</v>
      </c>
      <c r="H84" s="52">
        <v>0</v>
      </c>
      <c r="I84" s="87">
        <f t="shared" si="67"/>
        <v>0</v>
      </c>
      <c r="J84" s="52">
        <v>24508.412352559382</v>
      </c>
      <c r="K84" s="87">
        <f t="shared" si="68"/>
        <v>1.3307351556930298</v>
      </c>
      <c r="L84" s="52">
        <v>0</v>
      </c>
      <c r="M84" s="87">
        <f t="shared" si="69"/>
        <v>0</v>
      </c>
      <c r="N84" s="52">
        <v>13264.536617520549</v>
      </c>
      <c r="O84" s="87">
        <f t="shared" si="70"/>
        <v>1.468343707803248</v>
      </c>
      <c r="P84" s="52">
        <v>0</v>
      </c>
      <c r="Q84" s="87">
        <f t="shared" si="71"/>
        <v>0</v>
      </c>
      <c r="R84" s="52">
        <v>0</v>
      </c>
      <c r="S84" s="87">
        <f t="shared" si="72"/>
        <v>0</v>
      </c>
      <c r="T84" s="52">
        <v>0</v>
      </c>
      <c r="U84" s="87">
        <f t="shared" si="73"/>
        <v>0</v>
      </c>
    </row>
    <row r="85" spans="1:21" x14ac:dyDescent="0.2">
      <c r="A85" s="41" t="s">
        <v>101</v>
      </c>
      <c r="B85" s="82">
        <f>'C03'!B85</f>
        <v>120576.84019113325</v>
      </c>
      <c r="C85" s="87">
        <f t="shared" si="63"/>
        <v>3.177035244070392</v>
      </c>
      <c r="D85" s="52">
        <v>102708.28459253952</v>
      </c>
      <c r="E85" s="87">
        <f t="shared" si="64"/>
        <v>3.1844567277980969</v>
      </c>
      <c r="F85" s="82">
        <f t="shared" si="65"/>
        <v>96923.475216472536</v>
      </c>
      <c r="G85" s="87">
        <f t="shared" si="66"/>
        <v>4.432042149638721</v>
      </c>
      <c r="H85" s="52">
        <v>0</v>
      </c>
      <c r="I85" s="87">
        <f t="shared" si="67"/>
        <v>0</v>
      </c>
      <c r="J85" s="52">
        <v>96923.475216472536</v>
      </c>
      <c r="K85" s="87">
        <f t="shared" si="68"/>
        <v>5.2626614089522175</v>
      </c>
      <c r="L85" s="52">
        <v>0</v>
      </c>
      <c r="M85" s="87">
        <f t="shared" si="69"/>
        <v>0</v>
      </c>
      <c r="N85" s="52">
        <v>5784.8093760670226</v>
      </c>
      <c r="O85" s="87">
        <f t="shared" si="70"/>
        <v>0.64036073728876253</v>
      </c>
      <c r="P85" s="52">
        <v>0</v>
      </c>
      <c r="Q85" s="87">
        <f t="shared" si="71"/>
        <v>0</v>
      </c>
      <c r="R85" s="52">
        <v>0</v>
      </c>
      <c r="S85" s="87">
        <f t="shared" si="72"/>
        <v>0</v>
      </c>
      <c r="T85" s="52">
        <v>0</v>
      </c>
      <c r="U85" s="87">
        <f t="shared" si="73"/>
        <v>0</v>
      </c>
    </row>
    <row r="86" spans="1:21" x14ac:dyDescent="0.2">
      <c r="A86" s="41" t="s">
        <v>102</v>
      </c>
      <c r="B86" s="82">
        <f>'C03'!B86</f>
        <v>112272.23591711542</v>
      </c>
      <c r="C86" s="87">
        <f t="shared" si="63"/>
        <v>2.9582202508694637</v>
      </c>
      <c r="D86" s="52">
        <v>96446.649310661989</v>
      </c>
      <c r="E86" s="87">
        <f t="shared" si="64"/>
        <v>2.9903155572051143</v>
      </c>
      <c r="F86" s="82">
        <f t="shared" si="65"/>
        <v>96446.649310661989</v>
      </c>
      <c r="G86" s="87">
        <f t="shared" si="66"/>
        <v>4.4102382212522073</v>
      </c>
      <c r="H86" s="52">
        <v>96446.649310661989</v>
      </c>
      <c r="I86" s="87">
        <f t="shared" si="67"/>
        <v>44.300378137303333</v>
      </c>
      <c r="J86" s="52">
        <v>0</v>
      </c>
      <c r="K86" s="87">
        <f t="shared" si="68"/>
        <v>0</v>
      </c>
      <c r="L86" s="52">
        <v>0</v>
      </c>
      <c r="M86" s="87">
        <f t="shared" si="69"/>
        <v>0</v>
      </c>
      <c r="N86" s="52">
        <v>0</v>
      </c>
      <c r="O86" s="87">
        <f t="shared" si="70"/>
        <v>0</v>
      </c>
      <c r="P86" s="52">
        <v>0</v>
      </c>
      <c r="Q86" s="87">
        <f t="shared" si="71"/>
        <v>0</v>
      </c>
      <c r="R86" s="52">
        <v>0</v>
      </c>
      <c r="S86" s="87">
        <f t="shared" si="72"/>
        <v>0</v>
      </c>
      <c r="T86" s="52">
        <v>0</v>
      </c>
      <c r="U86" s="87">
        <f t="shared" si="73"/>
        <v>0</v>
      </c>
    </row>
    <row r="87" spans="1:21" x14ac:dyDescent="0.2">
      <c r="A87" s="41" t="s">
        <v>103</v>
      </c>
      <c r="B87" s="82">
        <f>'C03'!B87</f>
        <v>134696.62382271935</v>
      </c>
      <c r="C87" s="87">
        <f t="shared" si="63"/>
        <v>3.5490722800806958</v>
      </c>
      <c r="D87" s="52">
        <v>116965.26945389151</v>
      </c>
      <c r="E87" s="87">
        <f t="shared" si="64"/>
        <v>3.6264926506056887</v>
      </c>
      <c r="F87" s="82">
        <f t="shared" si="65"/>
        <v>114369.94236870614</v>
      </c>
      <c r="G87" s="87">
        <f t="shared" si="66"/>
        <v>5.2298207848794567</v>
      </c>
      <c r="H87" s="52">
        <v>79567.270758184706</v>
      </c>
      <c r="I87" s="87">
        <f t="shared" si="67"/>
        <v>36.547253918453279</v>
      </c>
      <c r="J87" s="52">
        <v>34802.671610521436</v>
      </c>
      <c r="K87" s="87">
        <f t="shared" si="68"/>
        <v>1.8896833445567602</v>
      </c>
      <c r="L87" s="52">
        <v>0</v>
      </c>
      <c r="M87" s="87">
        <f t="shared" si="69"/>
        <v>0</v>
      </c>
      <c r="N87" s="52">
        <v>2595.3270851853636</v>
      </c>
      <c r="O87" s="87">
        <f t="shared" si="70"/>
        <v>0.28729478496743799</v>
      </c>
      <c r="P87" s="52">
        <v>0</v>
      </c>
      <c r="Q87" s="87">
        <f t="shared" si="71"/>
        <v>0</v>
      </c>
      <c r="R87" s="52">
        <v>0</v>
      </c>
      <c r="S87" s="87">
        <f t="shared" si="72"/>
        <v>0</v>
      </c>
      <c r="T87" s="52">
        <v>0</v>
      </c>
      <c r="U87" s="87">
        <f t="shared" si="73"/>
        <v>0</v>
      </c>
    </row>
    <row r="88" spans="1:21" x14ac:dyDescent="0.2">
      <c r="A88" s="41" t="s">
        <v>104</v>
      </c>
      <c r="B88" s="82">
        <f>'C03'!B88</f>
        <v>92968.536314140729</v>
      </c>
      <c r="C88" s="87">
        <f t="shared" si="63"/>
        <v>2.449594101084954</v>
      </c>
      <c r="D88" s="52">
        <v>76935.36544350734</v>
      </c>
      <c r="E88" s="87">
        <f t="shared" si="64"/>
        <v>2.3853707913059448</v>
      </c>
      <c r="F88" s="82">
        <f t="shared" si="65"/>
        <v>70104.246386193699</v>
      </c>
      <c r="G88" s="87">
        <f t="shared" si="66"/>
        <v>3.2056730751588125</v>
      </c>
      <c r="H88" s="52">
        <v>36950.250446928134</v>
      </c>
      <c r="I88" s="87">
        <f t="shared" si="67"/>
        <v>16.972181810011524</v>
      </c>
      <c r="J88" s="52">
        <v>33153.995939265566</v>
      </c>
      <c r="K88" s="87">
        <f t="shared" si="68"/>
        <v>1.8001650744821636</v>
      </c>
      <c r="L88" s="52">
        <v>0</v>
      </c>
      <c r="M88" s="87">
        <f t="shared" si="69"/>
        <v>0</v>
      </c>
      <c r="N88" s="52">
        <v>6831.119057313741</v>
      </c>
      <c r="O88" s="87">
        <f t="shared" si="70"/>
        <v>0.75618402468825996</v>
      </c>
      <c r="P88" s="52">
        <v>0</v>
      </c>
      <c r="Q88" s="87">
        <f t="shared" si="71"/>
        <v>0</v>
      </c>
      <c r="R88" s="52">
        <v>0</v>
      </c>
      <c r="S88" s="87">
        <f t="shared" si="72"/>
        <v>0</v>
      </c>
      <c r="T88" s="52">
        <v>0</v>
      </c>
      <c r="U88" s="87">
        <f t="shared" si="73"/>
        <v>0</v>
      </c>
    </row>
    <row r="89" spans="1:21" x14ac:dyDescent="0.2">
      <c r="A89" s="41" t="s">
        <v>105</v>
      </c>
      <c r="B89" s="82">
        <f>'C03'!B89</f>
        <v>15884.737080248917</v>
      </c>
      <c r="C89" s="87">
        <f t="shared" si="63"/>
        <v>0.41854115157392996</v>
      </c>
      <c r="D89" s="52">
        <v>13460.476416420082</v>
      </c>
      <c r="E89" s="87">
        <f t="shared" si="64"/>
        <v>0.41734028422036468</v>
      </c>
      <c r="F89" s="82">
        <f t="shared" si="65"/>
        <v>10792.39462506881</v>
      </c>
      <c r="G89" s="87">
        <f t="shared" si="66"/>
        <v>0.49350632307610492</v>
      </c>
      <c r="H89" s="52">
        <v>0</v>
      </c>
      <c r="I89" s="87">
        <f t="shared" si="67"/>
        <v>0</v>
      </c>
      <c r="J89" s="52">
        <v>10792.39462506881</v>
      </c>
      <c r="K89" s="87">
        <f t="shared" si="68"/>
        <v>0.58599548330970419</v>
      </c>
      <c r="L89" s="52">
        <v>0</v>
      </c>
      <c r="M89" s="87">
        <f t="shared" si="69"/>
        <v>0</v>
      </c>
      <c r="N89" s="52">
        <v>2668.0817913512774</v>
      </c>
      <c r="O89" s="87">
        <f t="shared" si="70"/>
        <v>0.29534850882468056</v>
      </c>
      <c r="P89" s="52">
        <v>0</v>
      </c>
      <c r="Q89" s="87">
        <f t="shared" si="71"/>
        <v>0</v>
      </c>
      <c r="R89" s="52">
        <v>0</v>
      </c>
      <c r="S89" s="87">
        <f t="shared" si="72"/>
        <v>0</v>
      </c>
      <c r="T89" s="52">
        <v>0</v>
      </c>
      <c r="U89" s="87">
        <f t="shared" si="73"/>
        <v>0</v>
      </c>
    </row>
    <row r="90" spans="1:21" x14ac:dyDescent="0.2">
      <c r="A90" s="41" t="s">
        <v>106</v>
      </c>
      <c r="B90" s="82">
        <f>'C03'!B90</f>
        <v>123113.28495477355</v>
      </c>
      <c r="C90" s="87">
        <f t="shared" si="63"/>
        <v>3.2438671032893702</v>
      </c>
      <c r="D90" s="52">
        <v>104537.016264373</v>
      </c>
      <c r="E90" s="87">
        <f t="shared" si="64"/>
        <v>3.2411563104930123</v>
      </c>
      <c r="F90" s="82">
        <f t="shared" si="65"/>
        <v>45179.102841334825</v>
      </c>
      <c r="G90" s="87">
        <f t="shared" si="66"/>
        <v>2.0659152762366859</v>
      </c>
      <c r="H90" s="52">
        <v>0</v>
      </c>
      <c r="I90" s="87">
        <f t="shared" si="67"/>
        <v>0</v>
      </c>
      <c r="J90" s="52">
        <v>45179.102841334825</v>
      </c>
      <c r="K90" s="87">
        <f t="shared" si="68"/>
        <v>2.4530932313678289</v>
      </c>
      <c r="L90" s="52">
        <v>0</v>
      </c>
      <c r="M90" s="87">
        <f t="shared" si="69"/>
        <v>0</v>
      </c>
      <c r="N90" s="52">
        <v>51292.850001864048</v>
      </c>
      <c r="O90" s="87">
        <f t="shared" si="70"/>
        <v>5.6779619015150429</v>
      </c>
      <c r="P90" s="52">
        <v>0</v>
      </c>
      <c r="Q90" s="87">
        <f t="shared" si="71"/>
        <v>0</v>
      </c>
      <c r="R90" s="52">
        <v>0</v>
      </c>
      <c r="S90" s="87">
        <f t="shared" si="72"/>
        <v>0</v>
      </c>
      <c r="T90" s="52">
        <v>8065.063421174149</v>
      </c>
      <c r="U90" s="87">
        <f t="shared" si="73"/>
        <v>5.9718183183884914</v>
      </c>
    </row>
    <row r="91" spans="1:21" x14ac:dyDescent="0.2">
      <c r="A91" s="41" t="s">
        <v>107</v>
      </c>
      <c r="B91" s="82">
        <f>'C03'!B91</f>
        <v>145507.57159556326</v>
      </c>
      <c r="C91" s="87">
        <f t="shared" si="63"/>
        <v>3.8339260052379016</v>
      </c>
      <c r="D91" s="52">
        <v>139914.93492852218</v>
      </c>
      <c r="E91" s="87">
        <f t="shared" si="64"/>
        <v>4.3380439817503227</v>
      </c>
      <c r="F91" s="82">
        <f t="shared" si="65"/>
        <v>127450.28763915565</v>
      </c>
      <c r="G91" s="87">
        <f t="shared" si="66"/>
        <v>5.8279487558481149</v>
      </c>
      <c r="H91" s="52">
        <v>0</v>
      </c>
      <c r="I91" s="87">
        <f t="shared" si="67"/>
        <v>0</v>
      </c>
      <c r="J91" s="52">
        <v>0</v>
      </c>
      <c r="K91" s="87">
        <f t="shared" si="68"/>
        <v>0</v>
      </c>
      <c r="L91" s="52">
        <v>127450.28763915565</v>
      </c>
      <c r="M91" s="87">
        <f t="shared" si="69"/>
        <v>99.999999999999787</v>
      </c>
      <c r="N91" s="52">
        <v>4412.2870754441474</v>
      </c>
      <c r="O91" s="87">
        <f t="shared" si="70"/>
        <v>0.48842670882995676</v>
      </c>
      <c r="P91" s="52">
        <v>0</v>
      </c>
      <c r="Q91" s="87">
        <f t="shared" si="71"/>
        <v>0</v>
      </c>
      <c r="R91" s="52">
        <v>0</v>
      </c>
      <c r="S91" s="87">
        <f t="shared" si="72"/>
        <v>0</v>
      </c>
      <c r="T91" s="52">
        <v>8052.3602139221493</v>
      </c>
      <c r="U91" s="87">
        <f t="shared" si="73"/>
        <v>5.962412162254541</v>
      </c>
    </row>
    <row r="92" spans="1:21" x14ac:dyDescent="0.2">
      <c r="A92" s="41" t="s">
        <v>108</v>
      </c>
      <c r="B92" s="82">
        <f>'C03'!B92</f>
        <v>2979.7863405020735</v>
      </c>
      <c r="C92" s="87">
        <f t="shared" si="63"/>
        <v>7.8513304947850027E-2</v>
      </c>
      <c r="D92" s="52">
        <v>2245.05236594199</v>
      </c>
      <c r="E92" s="87">
        <f t="shared" si="64"/>
        <v>6.9607550543223762E-2</v>
      </c>
      <c r="F92" s="82">
        <f t="shared" si="65"/>
        <v>2245.05236594199</v>
      </c>
      <c r="G92" s="87">
        <f t="shared" si="66"/>
        <v>0.10266002835513231</v>
      </c>
      <c r="H92" s="52">
        <v>0</v>
      </c>
      <c r="I92" s="87">
        <f t="shared" si="67"/>
        <v>0</v>
      </c>
      <c r="J92" s="52">
        <v>2245.05236594199</v>
      </c>
      <c r="K92" s="87">
        <f t="shared" si="68"/>
        <v>0.12189978146090849</v>
      </c>
      <c r="L92" s="52">
        <v>0</v>
      </c>
      <c r="M92" s="87">
        <f t="shared" si="69"/>
        <v>0</v>
      </c>
      <c r="N92" s="52">
        <v>0</v>
      </c>
      <c r="O92" s="87">
        <f t="shared" si="70"/>
        <v>0</v>
      </c>
      <c r="P92" s="52">
        <v>0</v>
      </c>
      <c r="Q92" s="87">
        <f t="shared" si="71"/>
        <v>0</v>
      </c>
      <c r="R92" s="52">
        <v>0</v>
      </c>
      <c r="S92" s="87">
        <f t="shared" si="72"/>
        <v>0</v>
      </c>
      <c r="T92" s="52">
        <v>0</v>
      </c>
      <c r="U92" s="87">
        <f t="shared" si="73"/>
        <v>0</v>
      </c>
    </row>
    <row r="93" spans="1:21" x14ac:dyDescent="0.2">
      <c r="A93" s="85" t="s">
        <v>121</v>
      </c>
      <c r="B93" s="82">
        <f>'C03'!B93</f>
        <v>0</v>
      </c>
      <c r="C93" s="87">
        <f t="shared" ref="C93:C95" si="74">IF(ISNUMBER(B93/B$69*100),B93/B$69*100,0)</f>
        <v>0</v>
      </c>
      <c r="D93" s="52">
        <v>0</v>
      </c>
      <c r="E93" s="87">
        <f t="shared" ref="E93:E95" si="75">IF(ISNUMBER(D93/D$69*100),D93/D$69*100,0)</f>
        <v>0</v>
      </c>
      <c r="F93" s="82">
        <f t="shared" ref="F93:F95" si="76">H93+J93+L93</f>
        <v>0</v>
      </c>
      <c r="G93" s="87">
        <f t="shared" ref="G93:G95" si="77">IF(ISNUMBER(F93/F$69*100),F93/F$69*100,0)</f>
        <v>0</v>
      </c>
      <c r="H93" s="52">
        <v>0</v>
      </c>
      <c r="I93" s="87">
        <f t="shared" ref="I93:I95" si="78">IF(ISNUMBER(H93/H$69*100),H93/H$69*100,0)</f>
        <v>0</v>
      </c>
      <c r="J93" s="52">
        <v>0</v>
      </c>
      <c r="K93" s="87">
        <f t="shared" ref="K93:K95" si="79">IF(ISNUMBER(J93/J$69*100),J93/J$69*100,0)</f>
        <v>0</v>
      </c>
      <c r="L93" s="52">
        <v>0</v>
      </c>
      <c r="M93" s="87">
        <f t="shared" ref="M93:M95" si="80">IF(ISNUMBER(L93/L$69*100),L93/L$69*100,0)</f>
        <v>0</v>
      </c>
      <c r="N93" s="52">
        <v>0</v>
      </c>
      <c r="O93" s="87">
        <f t="shared" ref="O93:O95" si="81">IF(ISNUMBER(N93/N$69*100),N93/N$69*100,0)</f>
        <v>0</v>
      </c>
      <c r="P93" s="52">
        <v>0</v>
      </c>
      <c r="Q93" s="87">
        <f t="shared" ref="Q93:Q95" si="82">IF(ISNUMBER(P93/P$69*100),P93/P$69*100,0)</f>
        <v>0</v>
      </c>
      <c r="R93" s="52">
        <v>0</v>
      </c>
      <c r="S93" s="87">
        <f t="shared" ref="S93:S95" si="83">IF(ISNUMBER(R93/R$69*100),R93/R$69*100,0)</f>
        <v>0</v>
      </c>
      <c r="T93" s="52">
        <v>0</v>
      </c>
      <c r="U93" s="87">
        <f t="shared" ref="U93:U95" si="84">IF(ISNUMBER(T93/T$69*100),T93/T$69*100,0)</f>
        <v>0</v>
      </c>
    </row>
    <row r="94" spans="1:21" x14ac:dyDescent="0.2">
      <c r="A94" s="85" t="s">
        <v>76</v>
      </c>
      <c r="B94" s="82">
        <f>'C03'!B94</f>
        <v>0</v>
      </c>
      <c r="C94" s="87">
        <f t="shared" si="74"/>
        <v>0</v>
      </c>
      <c r="D94" s="52">
        <v>0</v>
      </c>
      <c r="E94" s="87">
        <f t="shared" si="75"/>
        <v>0</v>
      </c>
      <c r="F94" s="82">
        <f t="shared" si="76"/>
        <v>0</v>
      </c>
      <c r="G94" s="87">
        <f t="shared" si="77"/>
        <v>0</v>
      </c>
      <c r="H94" s="52">
        <v>0</v>
      </c>
      <c r="I94" s="87">
        <f t="shared" si="78"/>
        <v>0</v>
      </c>
      <c r="J94" s="52">
        <v>0</v>
      </c>
      <c r="K94" s="87">
        <f t="shared" si="79"/>
        <v>0</v>
      </c>
      <c r="L94" s="52">
        <v>0</v>
      </c>
      <c r="M94" s="87">
        <f t="shared" si="80"/>
        <v>0</v>
      </c>
      <c r="N94" s="52">
        <v>0</v>
      </c>
      <c r="O94" s="87">
        <f t="shared" si="81"/>
        <v>0</v>
      </c>
      <c r="P94" s="52">
        <v>0</v>
      </c>
      <c r="Q94" s="87">
        <f t="shared" si="82"/>
        <v>0</v>
      </c>
      <c r="R94" s="52">
        <v>0</v>
      </c>
      <c r="S94" s="87">
        <f t="shared" si="83"/>
        <v>0</v>
      </c>
      <c r="T94" s="52">
        <v>0</v>
      </c>
      <c r="U94" s="87">
        <f t="shared" si="84"/>
        <v>0</v>
      </c>
    </row>
    <row r="95" spans="1:21" x14ac:dyDescent="0.2">
      <c r="A95" s="41" t="s">
        <v>110</v>
      </c>
      <c r="B95" s="82">
        <f>'C03'!B95</f>
        <v>69192.173855714718</v>
      </c>
      <c r="C95" s="87">
        <f t="shared" si="74"/>
        <v>1.8231193868158504</v>
      </c>
      <c r="D95" s="52">
        <v>53365.927602679832</v>
      </c>
      <c r="E95" s="87">
        <f t="shared" si="75"/>
        <v>1.6546035002310233</v>
      </c>
      <c r="F95" s="82">
        <f t="shared" si="76"/>
        <v>19560.747357616819</v>
      </c>
      <c r="G95" s="87">
        <f t="shared" si="77"/>
        <v>0.89445881478936051</v>
      </c>
      <c r="H95" s="52">
        <v>0</v>
      </c>
      <c r="I95" s="87">
        <f t="shared" si="78"/>
        <v>0</v>
      </c>
      <c r="J95" s="52">
        <v>19560.747357616819</v>
      </c>
      <c r="K95" s="87">
        <f t="shared" si="79"/>
        <v>1.062091407879056</v>
      </c>
      <c r="L95" s="52">
        <v>0</v>
      </c>
      <c r="M95" s="87">
        <f t="shared" si="80"/>
        <v>0</v>
      </c>
      <c r="N95" s="52">
        <v>30962.3799645209</v>
      </c>
      <c r="O95" s="87">
        <f t="shared" si="81"/>
        <v>3.4274409359665809</v>
      </c>
      <c r="P95" s="52">
        <v>0</v>
      </c>
      <c r="Q95" s="87">
        <f t="shared" si="82"/>
        <v>0</v>
      </c>
      <c r="R95" s="52">
        <v>0</v>
      </c>
      <c r="S95" s="87">
        <f t="shared" si="83"/>
        <v>0</v>
      </c>
      <c r="T95" s="52">
        <v>2842.8002805421092</v>
      </c>
      <c r="U95" s="87">
        <f t="shared" si="84"/>
        <v>2.104966310158261</v>
      </c>
    </row>
    <row r="96" spans="1:21" x14ac:dyDescent="0.2">
      <c r="A96" s="41"/>
      <c r="B96" s="82"/>
      <c r="C96" s="87"/>
      <c r="D96" s="82"/>
      <c r="E96" s="87"/>
      <c r="F96" s="82"/>
      <c r="G96" s="87"/>
      <c r="H96" s="82"/>
      <c r="I96" s="87"/>
      <c r="J96" s="82"/>
      <c r="K96" s="87"/>
      <c r="L96" s="82"/>
      <c r="M96" s="87"/>
      <c r="N96" s="82"/>
      <c r="O96" s="87"/>
      <c r="P96" s="82"/>
      <c r="Q96" s="87"/>
      <c r="R96" s="82"/>
      <c r="S96" s="87"/>
      <c r="T96" s="82"/>
      <c r="U96" s="87"/>
    </row>
    <row r="97" spans="1:21" x14ac:dyDescent="0.2">
      <c r="A97" s="14" t="s">
        <v>16</v>
      </c>
      <c r="B97" s="81"/>
      <c r="C97" s="51"/>
      <c r="D97" s="81"/>
      <c r="E97" s="86"/>
      <c r="F97" s="81"/>
      <c r="G97" s="86"/>
      <c r="H97" s="81"/>
      <c r="I97" s="86"/>
      <c r="J97" s="81"/>
      <c r="K97" s="86"/>
      <c r="L97" s="81"/>
      <c r="M97" s="86"/>
      <c r="N97" s="81"/>
      <c r="O97" s="86"/>
      <c r="P97" s="81"/>
      <c r="Q97" s="86"/>
      <c r="R97" s="81"/>
      <c r="S97" s="86"/>
      <c r="T97" s="81"/>
      <c r="U97" s="86"/>
    </row>
    <row r="98" spans="1:21" x14ac:dyDescent="0.2">
      <c r="A98" s="41" t="s">
        <v>111</v>
      </c>
      <c r="B98" s="52">
        <f>'C03'!B98</f>
        <v>106062.79834383378</v>
      </c>
      <c r="C98" s="87">
        <f t="shared" ref="C98:C107" si="85">IF(ISNUMBER(B98/B$69*100),B98/B$69*100,0)</f>
        <v>2.7946100419363109</v>
      </c>
      <c r="D98" s="52">
        <v>85906.423752657502</v>
      </c>
      <c r="E98" s="87">
        <f t="shared" ref="E98:E107" si="86">IF(ISNUMBER(D98/D$69*100),D98/D$69*100,0)</f>
        <v>2.6635172631448616</v>
      </c>
      <c r="F98" s="52">
        <f t="shared" ref="F98:F107" si="87">H98+J98+L98</f>
        <v>62412.941058376004</v>
      </c>
      <c r="G98" s="87">
        <f t="shared" ref="G98:G107" si="88">IF(ISNUMBER(F98/F$69*100),F98/F$69*100,0)</f>
        <v>2.8539709790206471</v>
      </c>
      <c r="H98" s="52">
        <v>9449.3850743004132</v>
      </c>
      <c r="I98" s="87">
        <f t="shared" ref="I98:I107" si="89">IF(ISNUMBER(H98/H$69*100),H98/H$69*100,0)</f>
        <v>4.3403408511177988</v>
      </c>
      <c r="J98" s="52">
        <v>52963.555984075589</v>
      </c>
      <c r="K98" s="87">
        <f t="shared" ref="K98:K107" si="90">IF(ISNUMBER(J98/J$69*100),J98/J$69*100,0)</f>
        <v>2.8757662840271716</v>
      </c>
      <c r="L98" s="52">
        <v>0</v>
      </c>
      <c r="M98" s="87">
        <f t="shared" ref="M98:M107" si="91">IF(ISNUMBER(L98/L$69*100),L98/L$69*100,0)</f>
        <v>0</v>
      </c>
      <c r="N98" s="52">
        <v>23493.482694281516</v>
      </c>
      <c r="O98" s="87">
        <f t="shared" ref="O98:O107" si="92">IF(ISNUMBER(N98/N$69*100),N98/N$69*100,0)</f>
        <v>2.6006568102023127</v>
      </c>
      <c r="P98" s="52">
        <v>0</v>
      </c>
      <c r="Q98" s="87">
        <f t="shared" ref="Q98:Q107" si="93">IF(ISNUMBER(P98/P$69*100),P98/P$69*100,0)</f>
        <v>0</v>
      </c>
      <c r="R98" s="52">
        <v>0</v>
      </c>
      <c r="S98" s="87">
        <f t="shared" ref="S98:S107" si="94">IF(ISNUMBER(R98/R$69*100),R98/R$69*100,0)</f>
        <v>0</v>
      </c>
      <c r="T98" s="52">
        <v>0</v>
      </c>
      <c r="U98" s="87">
        <f t="shared" ref="U98:U107" si="95">IF(ISNUMBER(T98/T$69*100),T98/T$69*100,0)</f>
        <v>0</v>
      </c>
    </row>
    <row r="99" spans="1:21" x14ac:dyDescent="0.2">
      <c r="A99" s="41" t="s">
        <v>112</v>
      </c>
      <c r="B99" s="52">
        <f>'C03'!B99</f>
        <v>197965.71253205944</v>
      </c>
      <c r="C99" s="87">
        <f t="shared" si="85"/>
        <v>5.2161264537608156</v>
      </c>
      <c r="D99" s="52">
        <v>163045.80386718604</v>
      </c>
      <c r="E99" s="87">
        <f t="shared" si="86"/>
        <v>5.0552135022399529</v>
      </c>
      <c r="F99" s="52">
        <f t="shared" si="87"/>
        <v>145104.91069192364</v>
      </c>
      <c r="G99" s="87">
        <f t="shared" si="88"/>
        <v>6.6352457840561261</v>
      </c>
      <c r="H99" s="52">
        <v>74872.753047697508</v>
      </c>
      <c r="I99" s="87">
        <f t="shared" si="89"/>
        <v>34.390943551703614</v>
      </c>
      <c r="J99" s="52">
        <v>70232.157644226114</v>
      </c>
      <c r="K99" s="87">
        <f t="shared" si="90"/>
        <v>3.8134008801915189</v>
      </c>
      <c r="L99" s="52">
        <v>0</v>
      </c>
      <c r="M99" s="87">
        <f t="shared" si="91"/>
        <v>0</v>
      </c>
      <c r="N99" s="52">
        <v>17940.893175262547</v>
      </c>
      <c r="O99" s="87">
        <f t="shared" si="92"/>
        <v>1.9860021021368472</v>
      </c>
      <c r="P99" s="52">
        <v>0</v>
      </c>
      <c r="Q99" s="87">
        <f t="shared" si="93"/>
        <v>0</v>
      </c>
      <c r="R99" s="52">
        <v>0</v>
      </c>
      <c r="S99" s="87">
        <f t="shared" si="94"/>
        <v>0</v>
      </c>
      <c r="T99" s="52">
        <v>0</v>
      </c>
      <c r="U99" s="87">
        <f t="shared" si="95"/>
        <v>0</v>
      </c>
    </row>
    <row r="100" spans="1:21" x14ac:dyDescent="0.2">
      <c r="A100" s="41" t="s">
        <v>113</v>
      </c>
      <c r="B100" s="52">
        <f>'C03'!B100</f>
        <v>243188.1974701916</v>
      </c>
      <c r="C100" s="87">
        <f t="shared" si="85"/>
        <v>6.407677237851221</v>
      </c>
      <c r="D100" s="52">
        <v>200841.94833936539</v>
      </c>
      <c r="E100" s="87">
        <f t="shared" si="86"/>
        <v>6.2270779436211798</v>
      </c>
      <c r="F100" s="52">
        <f t="shared" si="87"/>
        <v>169598.31228692355</v>
      </c>
      <c r="G100" s="87">
        <f t="shared" si="88"/>
        <v>7.7552612190641605</v>
      </c>
      <c r="H100" s="52">
        <v>68932.458328101304</v>
      </c>
      <c r="I100" s="87">
        <f t="shared" si="89"/>
        <v>31.662416389733593</v>
      </c>
      <c r="J100" s="52">
        <v>100665.85395882225</v>
      </c>
      <c r="K100" s="87">
        <f t="shared" si="90"/>
        <v>5.4658616361526944</v>
      </c>
      <c r="L100" s="52">
        <v>0</v>
      </c>
      <c r="M100" s="87">
        <f t="shared" si="91"/>
        <v>0</v>
      </c>
      <c r="N100" s="52">
        <v>27915.432401688569</v>
      </c>
      <c r="O100" s="87">
        <f t="shared" si="92"/>
        <v>3.0901531428911841</v>
      </c>
      <c r="P100" s="52">
        <v>0</v>
      </c>
      <c r="Q100" s="87">
        <f t="shared" si="93"/>
        <v>0</v>
      </c>
      <c r="R100" s="52">
        <v>0</v>
      </c>
      <c r="S100" s="87">
        <f t="shared" si="94"/>
        <v>0</v>
      </c>
      <c r="T100" s="52">
        <v>3328.2036507521843</v>
      </c>
      <c r="U100" s="87">
        <f t="shared" si="95"/>
        <v>2.464385769950435</v>
      </c>
    </row>
    <row r="101" spans="1:21" x14ac:dyDescent="0.2">
      <c r="A101" s="41" t="s">
        <v>114</v>
      </c>
      <c r="B101" s="52">
        <f>'C03'!B101</f>
        <v>115287.91923855906</v>
      </c>
      <c r="C101" s="87">
        <f t="shared" si="85"/>
        <v>3.0376793922932595</v>
      </c>
      <c r="D101" s="52">
        <v>95877.732429542375</v>
      </c>
      <c r="E101" s="87">
        <f t="shared" si="86"/>
        <v>2.9726763648378522</v>
      </c>
      <c r="F101" s="52">
        <f t="shared" si="87"/>
        <v>95877.73242954239</v>
      </c>
      <c r="G101" s="87">
        <f t="shared" si="88"/>
        <v>4.3842232275560828</v>
      </c>
      <c r="H101" s="52">
        <v>9556.0357088540222</v>
      </c>
      <c r="I101" s="87">
        <f t="shared" si="89"/>
        <v>4.3893281769925396</v>
      </c>
      <c r="J101" s="52">
        <v>86321.696720688371</v>
      </c>
      <c r="K101" s="87">
        <f t="shared" si="90"/>
        <v>4.6870158243153544</v>
      </c>
      <c r="L101" s="52">
        <v>0</v>
      </c>
      <c r="M101" s="87">
        <f t="shared" si="91"/>
        <v>0</v>
      </c>
      <c r="N101" s="52">
        <v>0</v>
      </c>
      <c r="O101" s="87">
        <f t="shared" si="92"/>
        <v>0</v>
      </c>
      <c r="P101" s="52">
        <v>0</v>
      </c>
      <c r="Q101" s="87">
        <f t="shared" si="93"/>
        <v>0</v>
      </c>
      <c r="R101" s="52">
        <v>0</v>
      </c>
      <c r="S101" s="87">
        <f t="shared" si="94"/>
        <v>0</v>
      </c>
      <c r="T101" s="52">
        <v>0</v>
      </c>
      <c r="U101" s="87">
        <f t="shared" si="95"/>
        <v>0</v>
      </c>
    </row>
    <row r="102" spans="1:21" x14ac:dyDescent="0.2">
      <c r="A102" s="41" t="s">
        <v>115</v>
      </c>
      <c r="B102" s="52">
        <f>'C03'!B102</f>
        <v>912389.80982213956</v>
      </c>
      <c r="C102" s="87">
        <f t="shared" si="85"/>
        <v>24.040226776060251</v>
      </c>
      <c r="D102" s="52">
        <v>753736.80164728197</v>
      </c>
      <c r="E102" s="87">
        <f t="shared" si="86"/>
        <v>23.369509465734513</v>
      </c>
      <c r="F102" s="52">
        <f t="shared" si="87"/>
        <v>371341.43001707387</v>
      </c>
      <c r="G102" s="87">
        <f t="shared" si="88"/>
        <v>16.980415385096286</v>
      </c>
      <c r="H102" s="52">
        <v>22456.151965004869</v>
      </c>
      <c r="I102" s="87">
        <f t="shared" si="89"/>
        <v>10.31467687751479</v>
      </c>
      <c r="J102" s="52">
        <v>318904.49055218539</v>
      </c>
      <c r="K102" s="87">
        <f t="shared" si="90"/>
        <v>17.315581718693075</v>
      </c>
      <c r="L102" s="52">
        <v>29980.787499883631</v>
      </c>
      <c r="M102" s="87">
        <f t="shared" si="91"/>
        <v>23.523514976103343</v>
      </c>
      <c r="N102" s="52">
        <v>363551.72744546214</v>
      </c>
      <c r="O102" s="87">
        <f t="shared" si="92"/>
        <v>40.244066328743635</v>
      </c>
      <c r="P102" s="52">
        <v>0</v>
      </c>
      <c r="Q102" s="87">
        <f t="shared" si="93"/>
        <v>0</v>
      </c>
      <c r="R102" s="52">
        <v>0</v>
      </c>
      <c r="S102" s="87">
        <f t="shared" si="94"/>
        <v>0</v>
      </c>
      <c r="T102" s="52">
        <v>18843.644184749461</v>
      </c>
      <c r="U102" s="87">
        <f t="shared" si="95"/>
        <v>13.952874720394801</v>
      </c>
    </row>
    <row r="103" spans="1:21" x14ac:dyDescent="0.2">
      <c r="A103" s="41" t="s">
        <v>116</v>
      </c>
      <c r="B103" s="52">
        <f>'C03'!B103</f>
        <v>288194.3911682833</v>
      </c>
      <c r="C103" s="87">
        <f t="shared" si="85"/>
        <v>7.5935290428383189</v>
      </c>
      <c r="D103" s="52">
        <v>220152.32032878848</v>
      </c>
      <c r="E103" s="87">
        <f t="shared" si="86"/>
        <v>6.8257934634252075</v>
      </c>
      <c r="F103" s="52">
        <f t="shared" si="87"/>
        <v>55887.635184059123</v>
      </c>
      <c r="G103" s="87">
        <f t="shared" si="88"/>
        <v>2.555586809347969</v>
      </c>
      <c r="H103" s="52">
        <v>0</v>
      </c>
      <c r="I103" s="87">
        <f t="shared" si="89"/>
        <v>0</v>
      </c>
      <c r="J103" s="52">
        <v>55887.635184059123</v>
      </c>
      <c r="K103" s="87">
        <f t="shared" si="90"/>
        <v>3.0345352378652808</v>
      </c>
      <c r="L103" s="52">
        <v>0</v>
      </c>
      <c r="M103" s="87">
        <f t="shared" si="91"/>
        <v>0</v>
      </c>
      <c r="N103" s="52">
        <v>160510.22173656448</v>
      </c>
      <c r="O103" s="87">
        <f t="shared" si="92"/>
        <v>17.767991519106939</v>
      </c>
      <c r="P103" s="52">
        <v>0</v>
      </c>
      <c r="Q103" s="87">
        <f t="shared" si="93"/>
        <v>0</v>
      </c>
      <c r="R103" s="52">
        <v>0</v>
      </c>
      <c r="S103" s="87">
        <f t="shared" si="94"/>
        <v>0</v>
      </c>
      <c r="T103" s="52">
        <v>3754.4634081636968</v>
      </c>
      <c r="U103" s="87">
        <f t="shared" si="95"/>
        <v>2.7800120328535622</v>
      </c>
    </row>
    <row r="104" spans="1:21" x14ac:dyDescent="0.2">
      <c r="A104" s="41" t="s">
        <v>117</v>
      </c>
      <c r="B104" s="52">
        <f>'C03'!B104</f>
        <v>563542.75881143194</v>
      </c>
      <c r="C104" s="87">
        <f t="shared" si="85"/>
        <v>14.848582890765108</v>
      </c>
      <c r="D104" s="52">
        <v>500901.60939694173</v>
      </c>
      <c r="E104" s="87">
        <f t="shared" si="86"/>
        <v>15.530387897500233</v>
      </c>
      <c r="F104" s="52">
        <f t="shared" si="87"/>
        <v>277692.88674435811</v>
      </c>
      <c r="G104" s="87">
        <f t="shared" si="88"/>
        <v>12.698126805266227</v>
      </c>
      <c r="H104" s="52">
        <v>1710.660322213366</v>
      </c>
      <c r="I104" s="87">
        <f t="shared" si="89"/>
        <v>0.78574942395801439</v>
      </c>
      <c r="J104" s="52">
        <v>275982.22642214474</v>
      </c>
      <c r="K104" s="87">
        <f t="shared" si="90"/>
        <v>14.985028232888753</v>
      </c>
      <c r="L104" s="52">
        <v>0</v>
      </c>
      <c r="M104" s="87">
        <f t="shared" si="91"/>
        <v>0</v>
      </c>
      <c r="N104" s="52">
        <v>200285.39130275027</v>
      </c>
      <c r="O104" s="87">
        <f t="shared" si="92"/>
        <v>22.170981359111856</v>
      </c>
      <c r="P104" s="52">
        <v>0</v>
      </c>
      <c r="Q104" s="87">
        <f t="shared" si="93"/>
        <v>0</v>
      </c>
      <c r="R104" s="52">
        <v>0</v>
      </c>
      <c r="S104" s="87">
        <f t="shared" si="94"/>
        <v>0</v>
      </c>
      <c r="T104" s="52">
        <v>22923.33134983233</v>
      </c>
      <c r="U104" s="87">
        <f t="shared" si="95"/>
        <v>16.973700382071915</v>
      </c>
    </row>
    <row r="105" spans="1:21" x14ac:dyDescent="0.2">
      <c r="A105" s="41" t="s">
        <v>118</v>
      </c>
      <c r="B105" s="52">
        <f>'C03'!B105</f>
        <v>265792.52258876309</v>
      </c>
      <c r="C105" s="87">
        <f t="shared" si="85"/>
        <v>7.0032703671477741</v>
      </c>
      <c r="D105" s="52">
        <v>233807.82872964343</v>
      </c>
      <c r="E105" s="87">
        <f t="shared" si="86"/>
        <v>7.249180688429691</v>
      </c>
      <c r="F105" s="52">
        <f t="shared" si="87"/>
        <v>173777.28384637332</v>
      </c>
      <c r="G105" s="87">
        <f t="shared" si="88"/>
        <v>7.9463540172975762</v>
      </c>
      <c r="H105" s="52">
        <v>8316.060328683945</v>
      </c>
      <c r="I105" s="87">
        <f t="shared" si="89"/>
        <v>3.8197762162443465</v>
      </c>
      <c r="J105" s="52">
        <v>165461.22351768939</v>
      </c>
      <c r="K105" s="87">
        <f t="shared" si="90"/>
        <v>8.9840608143667851</v>
      </c>
      <c r="L105" s="52">
        <v>0</v>
      </c>
      <c r="M105" s="87">
        <f t="shared" si="91"/>
        <v>0</v>
      </c>
      <c r="N105" s="52">
        <v>41499.437488663832</v>
      </c>
      <c r="O105" s="87">
        <f t="shared" si="92"/>
        <v>4.5938610349468822</v>
      </c>
      <c r="P105" s="52">
        <v>0</v>
      </c>
      <c r="Q105" s="87">
        <f t="shared" si="93"/>
        <v>0</v>
      </c>
      <c r="R105" s="52">
        <v>0</v>
      </c>
      <c r="S105" s="87">
        <f t="shared" si="94"/>
        <v>0</v>
      </c>
      <c r="T105" s="52">
        <v>18531.107394604882</v>
      </c>
      <c r="U105" s="87">
        <f t="shared" si="95"/>
        <v>13.721455222358911</v>
      </c>
    </row>
    <row r="106" spans="1:21" x14ac:dyDescent="0.2">
      <c r="A106" s="41" t="s">
        <v>119</v>
      </c>
      <c r="B106" s="52">
        <f>'C03'!B106</f>
        <v>1087080.3663247423</v>
      </c>
      <c r="C106" s="87">
        <f t="shared" si="85"/>
        <v>28.643084621192706</v>
      </c>
      <c r="D106" s="52">
        <v>959188.19081946788</v>
      </c>
      <c r="E106" s="87">
        <f t="shared" si="86"/>
        <v>29.739502510408105</v>
      </c>
      <c r="F106" s="52">
        <f t="shared" si="87"/>
        <v>824706.42890268029</v>
      </c>
      <c r="G106" s="87">
        <f t="shared" si="88"/>
        <v>37.711541458982929</v>
      </c>
      <c r="H106" s="52">
        <v>15496.30444791686</v>
      </c>
      <c r="I106" s="87">
        <f t="shared" si="89"/>
        <v>7.1178434054484265</v>
      </c>
      <c r="J106" s="52">
        <v>711740.6243154913</v>
      </c>
      <c r="K106" s="87">
        <f t="shared" si="90"/>
        <v>38.645435570722356</v>
      </c>
      <c r="L106" s="52">
        <v>97469.500139272117</v>
      </c>
      <c r="M106" s="87">
        <f t="shared" si="91"/>
        <v>76.476485023896529</v>
      </c>
      <c r="N106" s="52">
        <v>66810.455877993008</v>
      </c>
      <c r="O106" s="87">
        <f t="shared" si="92"/>
        <v>7.3957134977742536</v>
      </c>
      <c r="P106" s="52">
        <v>0</v>
      </c>
      <c r="Q106" s="87">
        <f t="shared" si="93"/>
        <v>0</v>
      </c>
      <c r="R106" s="52">
        <v>0</v>
      </c>
      <c r="S106" s="87">
        <f t="shared" si="94"/>
        <v>0</v>
      </c>
      <c r="T106" s="52">
        <v>67671.306038788185</v>
      </c>
      <c r="U106" s="87">
        <f t="shared" si="95"/>
        <v>50.107571872370386</v>
      </c>
    </row>
    <row r="107" spans="1:21" x14ac:dyDescent="0.2">
      <c r="A107" s="41" t="s">
        <v>120</v>
      </c>
      <c r="B107" s="52">
        <f>'C03'!B107</f>
        <v>8351.1611031505563</v>
      </c>
      <c r="C107" s="87">
        <f t="shared" si="85"/>
        <v>0.22004170213418936</v>
      </c>
      <c r="D107" s="52">
        <v>6920.8590964415871</v>
      </c>
      <c r="E107" s="87">
        <f t="shared" si="86"/>
        <v>0.2145803174421525</v>
      </c>
      <c r="F107" s="52">
        <f t="shared" si="87"/>
        <v>6920.8590964415871</v>
      </c>
      <c r="G107" s="87">
        <f t="shared" si="88"/>
        <v>0.31647172327067546</v>
      </c>
      <c r="H107" s="52">
        <v>6920.8590964415871</v>
      </c>
      <c r="I107" s="87">
        <f t="shared" si="89"/>
        <v>3.1789251072868958</v>
      </c>
      <c r="J107" s="52">
        <v>0</v>
      </c>
      <c r="K107" s="87">
        <f t="shared" si="90"/>
        <v>0</v>
      </c>
      <c r="L107" s="52">
        <v>0</v>
      </c>
      <c r="M107" s="87">
        <f t="shared" si="91"/>
        <v>0</v>
      </c>
      <c r="N107" s="52">
        <v>0</v>
      </c>
      <c r="O107" s="87">
        <f t="shared" si="92"/>
        <v>0</v>
      </c>
      <c r="P107" s="52">
        <v>0</v>
      </c>
      <c r="Q107" s="87">
        <f t="shared" si="93"/>
        <v>0</v>
      </c>
      <c r="R107" s="52">
        <v>0</v>
      </c>
      <c r="S107" s="87">
        <f t="shared" si="94"/>
        <v>0</v>
      </c>
      <c r="T107" s="52">
        <v>0</v>
      </c>
      <c r="U107" s="87">
        <f t="shared" si="95"/>
        <v>0</v>
      </c>
    </row>
    <row r="108" spans="1:21" x14ac:dyDescent="0.2">
      <c r="A108" s="41" t="s">
        <v>109</v>
      </c>
      <c r="B108" s="52">
        <f>'C03'!B108</f>
        <v>0</v>
      </c>
      <c r="C108" s="87">
        <f t="shared" ref="C108:C110" si="96">IF(ISNUMBER(B108/B$69*100),B108/B$69*100,0)</f>
        <v>0</v>
      </c>
      <c r="D108" s="52">
        <v>0</v>
      </c>
      <c r="E108" s="87">
        <f t="shared" ref="E108:E110" si="97">IF(ISNUMBER(D108/D$69*100),D108/D$69*100,0)</f>
        <v>0</v>
      </c>
      <c r="F108" s="52">
        <f t="shared" ref="F108:F110" si="98">H108+J108+L108</f>
        <v>0</v>
      </c>
      <c r="G108" s="87">
        <f t="shared" ref="G108:G110" si="99">IF(ISNUMBER(F108/F$69*100),F108/F$69*100,0)</f>
        <v>0</v>
      </c>
      <c r="H108" s="52">
        <v>0</v>
      </c>
      <c r="I108" s="87">
        <f t="shared" ref="I108:I110" si="100">IF(ISNUMBER(H108/H$69*100),H108/H$69*100,0)</f>
        <v>0</v>
      </c>
      <c r="J108" s="52">
        <v>0</v>
      </c>
      <c r="K108" s="87">
        <f t="shared" ref="K108:K110" si="101">IF(ISNUMBER(J108/J$69*100),J108/J$69*100,0)</f>
        <v>0</v>
      </c>
      <c r="L108" s="52">
        <v>0</v>
      </c>
      <c r="M108" s="87">
        <f t="shared" ref="M108:M110" si="102">IF(ISNUMBER(L108/L$69*100),L108/L$69*100,0)</f>
        <v>0</v>
      </c>
      <c r="N108" s="52">
        <v>0</v>
      </c>
      <c r="O108" s="87">
        <f t="shared" ref="O108:O110" si="103">IF(ISNUMBER(N108/N$69*100),N108/N$69*100,0)</f>
        <v>0</v>
      </c>
      <c r="P108" s="52">
        <v>0</v>
      </c>
      <c r="Q108" s="87">
        <f t="shared" ref="Q108:Q110" si="104">IF(ISNUMBER(P108/P$69*100),P108/P$69*100,0)</f>
        <v>0</v>
      </c>
      <c r="R108" s="52">
        <v>0</v>
      </c>
      <c r="S108" s="87">
        <f t="shared" ref="S108:S110" si="105">IF(ISNUMBER(R108/R$69*100),R108/R$69*100,0)</f>
        <v>0</v>
      </c>
      <c r="T108" s="52">
        <v>0</v>
      </c>
      <c r="U108" s="87">
        <f t="shared" ref="U108:U110" si="106">IF(ISNUMBER(T108/T$69*100),T108/T$69*100,0)</f>
        <v>0</v>
      </c>
    </row>
    <row r="109" spans="1:21" x14ac:dyDescent="0.2">
      <c r="A109" s="85" t="s">
        <v>76</v>
      </c>
      <c r="B109" s="52">
        <f>'C03'!B109</f>
        <v>0</v>
      </c>
      <c r="C109" s="87">
        <f t="shared" si="96"/>
        <v>0</v>
      </c>
      <c r="D109" s="52">
        <v>0</v>
      </c>
      <c r="E109" s="87">
        <f t="shared" si="97"/>
        <v>0</v>
      </c>
      <c r="F109" s="52">
        <f t="shared" si="98"/>
        <v>0</v>
      </c>
      <c r="G109" s="87">
        <f t="shared" si="99"/>
        <v>0</v>
      </c>
      <c r="H109" s="52">
        <v>0</v>
      </c>
      <c r="I109" s="87">
        <f t="shared" si="100"/>
        <v>0</v>
      </c>
      <c r="J109" s="52">
        <v>0</v>
      </c>
      <c r="K109" s="87">
        <f t="shared" si="101"/>
        <v>0</v>
      </c>
      <c r="L109" s="52">
        <v>0</v>
      </c>
      <c r="M109" s="87">
        <f t="shared" si="102"/>
        <v>0</v>
      </c>
      <c r="N109" s="52">
        <v>0</v>
      </c>
      <c r="O109" s="87">
        <f t="shared" si="103"/>
        <v>0</v>
      </c>
      <c r="P109" s="52">
        <v>0</v>
      </c>
      <c r="Q109" s="87">
        <f t="shared" si="104"/>
        <v>0</v>
      </c>
      <c r="R109" s="52">
        <v>0</v>
      </c>
      <c r="S109" s="87">
        <f t="shared" si="105"/>
        <v>0</v>
      </c>
      <c r="T109" s="52">
        <v>0</v>
      </c>
      <c r="U109" s="87">
        <f t="shared" si="106"/>
        <v>0</v>
      </c>
    </row>
    <row r="110" spans="1:21" x14ac:dyDescent="0.2">
      <c r="A110" s="41" t="s">
        <v>110</v>
      </c>
      <c r="B110" s="52">
        <f>'C03'!B110</f>
        <v>7407.2705602946862</v>
      </c>
      <c r="C110" s="87">
        <f t="shared" si="96"/>
        <v>0.1951714740170459</v>
      </c>
      <c r="D110" s="52">
        <v>4920.5365742832018</v>
      </c>
      <c r="E110" s="87">
        <f t="shared" si="97"/>
        <v>0.1525605832140528</v>
      </c>
      <c r="F110" s="52">
        <f t="shared" si="98"/>
        <v>3560.2984730744479</v>
      </c>
      <c r="G110" s="87">
        <f t="shared" si="99"/>
        <v>0.16280259104121106</v>
      </c>
      <c r="H110" s="52">
        <v>0</v>
      </c>
      <c r="I110" s="87">
        <f t="shared" si="100"/>
        <v>0</v>
      </c>
      <c r="J110" s="52">
        <v>3560.2984730744479</v>
      </c>
      <c r="K110" s="87">
        <f t="shared" si="101"/>
        <v>0.19331380077688376</v>
      </c>
      <c r="L110" s="52">
        <v>0</v>
      </c>
      <c r="M110" s="87">
        <f t="shared" si="102"/>
        <v>0</v>
      </c>
      <c r="N110" s="52">
        <v>1360.2381012087531</v>
      </c>
      <c r="O110" s="87">
        <f t="shared" si="103"/>
        <v>0.15057420508651373</v>
      </c>
      <c r="P110" s="52">
        <v>0</v>
      </c>
      <c r="Q110" s="87">
        <f t="shared" si="104"/>
        <v>0</v>
      </c>
      <c r="R110" s="52">
        <v>0</v>
      </c>
      <c r="S110" s="87">
        <f t="shared" si="105"/>
        <v>0</v>
      </c>
      <c r="T110" s="52">
        <v>0</v>
      </c>
      <c r="U110" s="87">
        <f t="shared" si="106"/>
        <v>0</v>
      </c>
    </row>
    <row r="111" spans="1:21" x14ac:dyDescent="0.2">
      <c r="A111" s="157"/>
      <c r="B111" s="157"/>
      <c r="C111" s="157"/>
      <c r="D111" s="157"/>
      <c r="E111" s="157"/>
      <c r="F111" s="157"/>
      <c r="G111" s="157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157"/>
      <c r="S111" s="157"/>
      <c r="T111" s="157"/>
      <c r="U111" s="157"/>
    </row>
    <row r="112" spans="1:21" x14ac:dyDescent="0.2">
      <c r="A112" s="11" t="str">
        <f>'C01'!$A$33</f>
        <v>Fuente: Instituto Nacional de Estadística (INE).  LXXXIV Encuesta Permanente de Hogares de Propósitos Múltiples, junio 2026.</v>
      </c>
      <c r="B112" s="21"/>
      <c r="C112" s="26"/>
      <c r="D112" s="21"/>
      <c r="E112" s="26"/>
      <c r="F112" s="21"/>
      <c r="G112" s="26"/>
      <c r="H112" s="21"/>
      <c r="I112" s="26"/>
      <c r="J112" s="21"/>
      <c r="K112" s="26"/>
      <c r="L112" s="21"/>
      <c r="M112" s="26"/>
      <c r="N112" s="21"/>
      <c r="O112" s="26"/>
      <c r="P112" s="26"/>
      <c r="Q112" s="26"/>
      <c r="R112" s="21"/>
      <c r="S112" s="26"/>
      <c r="T112" s="21"/>
      <c r="U112" s="26"/>
    </row>
    <row r="113" spans="1:21" x14ac:dyDescent="0.2">
      <c r="A113" s="2" t="s">
        <v>71</v>
      </c>
      <c r="B113" s="6"/>
      <c r="C113" s="36"/>
      <c r="D113" s="6"/>
    </row>
    <row r="114" spans="1:21" x14ac:dyDescent="0.2">
      <c r="A114" s="2" t="s">
        <v>72</v>
      </c>
    </row>
    <row r="116" spans="1:21" x14ac:dyDescent="0.2">
      <c r="A116" s="2"/>
    </row>
    <row r="119" spans="1:21" x14ac:dyDescent="0.2">
      <c r="B119" s="21"/>
      <c r="C119" s="26"/>
      <c r="D119" s="21"/>
      <c r="E119" s="26"/>
      <c r="F119" s="21"/>
      <c r="G119" s="26"/>
      <c r="H119" s="21"/>
      <c r="I119" s="26"/>
      <c r="J119" s="21"/>
      <c r="K119" s="26"/>
      <c r="L119" s="21"/>
      <c r="M119" s="26"/>
      <c r="N119" s="21"/>
      <c r="O119" s="26"/>
      <c r="P119" s="26"/>
      <c r="Q119" s="26"/>
      <c r="R119" s="21"/>
      <c r="S119" s="26"/>
      <c r="T119" s="21"/>
      <c r="U119" s="26"/>
    </row>
    <row r="120" spans="1:21" x14ac:dyDescent="0.2">
      <c r="B120" s="21"/>
      <c r="C120" s="26"/>
      <c r="D120" s="21"/>
      <c r="E120" s="26"/>
      <c r="F120" s="21"/>
      <c r="G120" s="26"/>
      <c r="H120" s="21"/>
      <c r="I120" s="26"/>
      <c r="J120" s="21"/>
      <c r="K120" s="26"/>
      <c r="L120" s="21"/>
      <c r="M120" s="26"/>
      <c r="N120" s="21"/>
      <c r="O120" s="26"/>
      <c r="P120" s="26"/>
      <c r="Q120" s="26"/>
      <c r="R120" s="21"/>
      <c r="S120" s="26"/>
      <c r="T120" s="21"/>
      <c r="U120" s="26"/>
    </row>
    <row r="121" spans="1:21" x14ac:dyDescent="0.2">
      <c r="B121" s="21"/>
      <c r="C121" s="26"/>
      <c r="D121" s="21"/>
      <c r="E121" s="26"/>
      <c r="F121" s="21"/>
      <c r="G121" s="26"/>
      <c r="H121" s="21"/>
      <c r="I121" s="26"/>
      <c r="J121" s="21"/>
      <c r="K121" s="26"/>
      <c r="L121" s="21"/>
      <c r="M121" s="26"/>
      <c r="N121" s="21"/>
      <c r="O121" s="26"/>
      <c r="P121" s="26"/>
      <c r="Q121" s="26"/>
      <c r="R121" s="21"/>
      <c r="S121" s="26"/>
      <c r="T121" s="21"/>
      <c r="U121" s="26"/>
    </row>
    <row r="122" spans="1:21" x14ac:dyDescent="0.2">
      <c r="B122" s="21"/>
      <c r="C122" s="26"/>
      <c r="D122" s="21"/>
      <c r="E122" s="26"/>
      <c r="F122" s="21"/>
      <c r="G122" s="26"/>
      <c r="H122" s="21"/>
      <c r="I122" s="26"/>
      <c r="J122" s="21"/>
      <c r="K122" s="26"/>
      <c r="L122" s="21"/>
      <c r="M122" s="26"/>
      <c r="N122" s="21"/>
      <c r="O122" s="26"/>
      <c r="P122" s="26"/>
      <c r="Q122" s="26"/>
      <c r="R122" s="21"/>
      <c r="S122" s="26"/>
      <c r="T122" s="21"/>
      <c r="U122" s="26"/>
    </row>
    <row r="123" spans="1:21" x14ac:dyDescent="0.2">
      <c r="B123" s="21"/>
      <c r="C123" s="26"/>
      <c r="D123" s="21"/>
      <c r="E123" s="26"/>
      <c r="F123" s="21"/>
      <c r="G123" s="26"/>
      <c r="H123" s="21"/>
      <c r="I123" s="26"/>
      <c r="J123" s="21"/>
      <c r="K123" s="26"/>
      <c r="L123" s="21"/>
      <c r="M123" s="26"/>
      <c r="N123" s="21"/>
      <c r="O123" s="26"/>
      <c r="P123" s="26"/>
      <c r="Q123" s="26"/>
      <c r="R123" s="21"/>
      <c r="S123" s="26"/>
      <c r="T123" s="21"/>
      <c r="U123" s="26"/>
    </row>
    <row r="126" spans="1:21" x14ac:dyDescent="0.2">
      <c r="B126" s="21"/>
      <c r="C126" s="26"/>
      <c r="D126" s="21"/>
      <c r="E126" s="26"/>
      <c r="F126" s="21"/>
      <c r="G126" s="26"/>
      <c r="H126" s="21"/>
      <c r="I126" s="26"/>
      <c r="J126" s="21"/>
      <c r="K126" s="26"/>
      <c r="L126" s="21"/>
      <c r="M126" s="26"/>
      <c r="N126" s="21"/>
      <c r="O126" s="26"/>
      <c r="P126" s="26"/>
      <c r="Q126" s="26"/>
      <c r="R126" s="21"/>
      <c r="S126" s="26"/>
      <c r="T126" s="21"/>
      <c r="U126" s="26"/>
    </row>
    <row r="127" spans="1:21" x14ac:dyDescent="0.2">
      <c r="B127" s="21"/>
      <c r="C127" s="26"/>
      <c r="D127" s="21"/>
      <c r="E127" s="26"/>
      <c r="F127" s="21"/>
      <c r="G127" s="26"/>
      <c r="H127" s="21"/>
      <c r="I127" s="26"/>
      <c r="J127" s="21"/>
      <c r="K127" s="26"/>
      <c r="L127" s="21"/>
      <c r="M127" s="26"/>
      <c r="N127" s="21"/>
      <c r="O127" s="26"/>
      <c r="P127" s="26"/>
      <c r="Q127" s="26"/>
      <c r="R127" s="21"/>
      <c r="S127" s="26"/>
      <c r="T127" s="21"/>
      <c r="U127" s="26"/>
    </row>
    <row r="128" spans="1:21" x14ac:dyDescent="0.2">
      <c r="B128" s="21"/>
      <c r="C128" s="26"/>
      <c r="D128" s="21"/>
      <c r="E128" s="26"/>
      <c r="F128" s="21"/>
      <c r="G128" s="26"/>
      <c r="H128" s="21"/>
      <c r="I128" s="26"/>
      <c r="J128" s="21"/>
      <c r="K128" s="26"/>
      <c r="L128" s="21"/>
      <c r="M128" s="26"/>
      <c r="N128" s="21"/>
      <c r="O128" s="26"/>
      <c r="P128" s="26"/>
      <c r="Q128" s="26"/>
      <c r="R128" s="21"/>
      <c r="S128" s="26"/>
      <c r="T128" s="21"/>
      <c r="U128" s="26"/>
    </row>
  </sheetData>
  <mergeCells count="30">
    <mergeCell ref="D65:E66"/>
    <mergeCell ref="J5:K5"/>
    <mergeCell ref="L5:M5"/>
    <mergeCell ref="B65:C66"/>
    <mergeCell ref="R4:S5"/>
    <mergeCell ref="R65:S66"/>
    <mergeCell ref="N65:O66"/>
    <mergeCell ref="P4:Q5"/>
    <mergeCell ref="A4:A6"/>
    <mergeCell ref="F4:M4"/>
    <mergeCell ref="B4:C5"/>
    <mergeCell ref="D4:E5"/>
    <mergeCell ref="F5:G5"/>
    <mergeCell ref="H5:I5"/>
    <mergeCell ref="T4:U5"/>
    <mergeCell ref="P65:Q66"/>
    <mergeCell ref="T65:U66"/>
    <mergeCell ref="A1:U1"/>
    <mergeCell ref="A2:U2"/>
    <mergeCell ref="A3:U3"/>
    <mergeCell ref="A61:U61"/>
    <mergeCell ref="A62:U62"/>
    <mergeCell ref="A63:U63"/>
    <mergeCell ref="N4:O5"/>
    <mergeCell ref="F66:G66"/>
    <mergeCell ref="H66:I66"/>
    <mergeCell ref="J66:K66"/>
    <mergeCell ref="L66:M66"/>
    <mergeCell ref="F65:M65"/>
    <mergeCell ref="A65:A67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I11 F8 D33:G33 E12:G15 I12:I15 G18 D37:I37 D39:I39 I18 K11:K16 M11:M16 O11:O16 D97:O97 G24 I24 K24 M24 O24 I33 K33 M33 O33 K37 M37 O37 K39 M39 O39 K18 M18 O18" formula="1"/>
    <ignoredError sqref="E24 E18:F18" formula="1" emptyCellReference="1"/>
    <ignoredError sqref="B17:C18 B24:C24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I119"/>
  <sheetViews>
    <sheetView zoomScaleNormal="100" workbookViewId="0">
      <selection activeCell="P19" sqref="P19"/>
    </sheetView>
  </sheetViews>
  <sheetFormatPr baseColWidth="10" defaultColWidth="12" defaultRowHeight="11.25" x14ac:dyDescent="0.2"/>
  <cols>
    <col min="1" max="1" width="69.5" style="106" customWidth="1"/>
    <col min="2" max="2" width="18.6640625" style="106" bestFit="1" customWidth="1"/>
    <col min="3" max="4" width="18.5" style="106" bestFit="1" customWidth="1"/>
    <col min="5" max="6" width="18.33203125" style="109" bestFit="1" customWidth="1"/>
    <col min="7" max="7" width="18.6640625" style="109" bestFit="1" customWidth="1"/>
    <col min="8" max="8" width="18.5" style="106" bestFit="1" customWidth="1"/>
    <col min="9" max="9" width="18.33203125" style="106" bestFit="1" customWidth="1"/>
    <col min="10" max="10" width="11.6640625" style="106" customWidth="1"/>
    <col min="11" max="11" width="10.6640625" style="106" customWidth="1"/>
    <col min="12" max="12" width="11.5" style="106" bestFit="1" customWidth="1"/>
    <col min="13" max="13" width="11" style="106" customWidth="1"/>
    <col min="14" max="16384" width="12" style="106"/>
  </cols>
  <sheetData>
    <row r="1" spans="1:35" x14ac:dyDescent="0.2">
      <c r="A1" s="232" t="s">
        <v>150</v>
      </c>
      <c r="B1" s="232"/>
      <c r="C1" s="232"/>
      <c r="D1" s="232"/>
      <c r="E1" s="232"/>
      <c r="F1" s="232"/>
      <c r="G1" s="232"/>
      <c r="H1" s="232"/>
      <c r="I1" s="232"/>
    </row>
    <row r="2" spans="1:35" x14ac:dyDescent="0.2">
      <c r="A2" s="233" t="s">
        <v>65</v>
      </c>
      <c r="B2" s="233"/>
      <c r="C2" s="233"/>
      <c r="D2" s="233"/>
      <c r="E2" s="233"/>
      <c r="F2" s="233"/>
      <c r="G2" s="233"/>
      <c r="H2" s="233"/>
      <c r="I2" s="233"/>
    </row>
    <row r="3" spans="1:35" ht="13.15" customHeight="1" x14ac:dyDescent="0.2">
      <c r="A3" s="234" t="s">
        <v>68</v>
      </c>
      <c r="B3" s="234"/>
      <c r="C3" s="234"/>
      <c r="D3" s="234"/>
      <c r="E3" s="234"/>
      <c r="F3" s="234"/>
      <c r="G3" s="234"/>
      <c r="H3" s="234"/>
      <c r="I3" s="234"/>
    </row>
    <row r="4" spans="1:35" ht="11.25" customHeight="1" x14ac:dyDescent="0.2">
      <c r="A4" s="236" t="s">
        <v>31</v>
      </c>
      <c r="B4" s="243" t="s">
        <v>27</v>
      </c>
      <c r="C4" s="243"/>
      <c r="D4" s="243"/>
      <c r="E4" s="243"/>
      <c r="F4" s="243"/>
      <c r="G4" s="243"/>
      <c r="H4" s="243"/>
      <c r="I4" s="243"/>
    </row>
    <row r="5" spans="1:35" ht="12" customHeight="1" x14ac:dyDescent="0.2">
      <c r="A5" s="237"/>
      <c r="B5" s="241" t="s">
        <v>27</v>
      </c>
      <c r="C5" s="243" t="s">
        <v>7</v>
      </c>
      <c r="D5" s="243"/>
      <c r="E5" s="243"/>
      <c r="F5" s="243"/>
      <c r="G5" s="239" t="s">
        <v>1</v>
      </c>
      <c r="H5" s="210" t="s">
        <v>124</v>
      </c>
      <c r="I5" s="210" t="s">
        <v>130</v>
      </c>
    </row>
    <row r="6" spans="1:35" ht="11.25" customHeight="1" x14ac:dyDescent="0.2">
      <c r="A6" s="238"/>
      <c r="B6" s="242"/>
      <c r="C6" s="187" t="s">
        <v>9</v>
      </c>
      <c r="D6" s="175" t="s">
        <v>86</v>
      </c>
      <c r="E6" s="175" t="s">
        <v>10</v>
      </c>
      <c r="F6" s="175" t="s">
        <v>87</v>
      </c>
      <c r="G6" s="240"/>
      <c r="H6" s="211"/>
      <c r="I6" s="211"/>
    </row>
    <row r="7" spans="1:35" x14ac:dyDescent="0.2">
      <c r="A7" s="107"/>
      <c r="B7" s="107"/>
      <c r="C7" s="107"/>
      <c r="D7" s="107"/>
      <c r="E7" s="107"/>
      <c r="F7" s="107"/>
      <c r="G7" s="106"/>
    </row>
    <row r="8" spans="1:35" s="20" customFormat="1" ht="12" customHeight="1" x14ac:dyDescent="0.2">
      <c r="A8" s="20" t="s">
        <v>58</v>
      </c>
      <c r="B8" s="70">
        <v>10356.052910152186</v>
      </c>
      <c r="C8" s="70">
        <v>11188.886764354125</v>
      </c>
      <c r="D8" s="70">
        <v>17576.076625325728</v>
      </c>
      <c r="E8" s="70">
        <v>10569.786806720182</v>
      </c>
      <c r="F8" s="70">
        <v>5627.6892459164392</v>
      </c>
      <c r="G8" s="70">
        <v>9765.6055989690958</v>
      </c>
      <c r="H8" s="70">
        <v>0</v>
      </c>
      <c r="I8" s="70">
        <v>4214.035799793839</v>
      </c>
      <c r="K8" s="18"/>
      <c r="L8" s="22"/>
      <c r="M8" s="18"/>
      <c r="N8" s="22"/>
      <c r="O8" s="18"/>
      <c r="P8" s="22"/>
    </row>
    <row r="9" spans="1:35" customFormat="1" ht="11.25" customHeight="1" x14ac:dyDescent="0.2">
      <c r="A9" s="40"/>
      <c r="J9" s="106"/>
      <c r="K9" s="18"/>
      <c r="L9" s="22"/>
      <c r="M9" s="18"/>
      <c r="N9" s="22"/>
      <c r="O9" s="18"/>
      <c r="P9" s="22"/>
      <c r="S9" s="15"/>
      <c r="U9" s="15"/>
      <c r="W9" s="15"/>
      <c r="Y9" s="15"/>
      <c r="AA9" s="15"/>
      <c r="AC9" s="15"/>
      <c r="AE9" s="15"/>
      <c r="AG9" s="15"/>
      <c r="AI9" s="15"/>
    </row>
    <row r="10" spans="1:35" customFormat="1" ht="12.75" customHeight="1" x14ac:dyDescent="0.2">
      <c r="A10" s="14" t="s">
        <v>34</v>
      </c>
      <c r="B10" s="81"/>
      <c r="C10" s="81"/>
      <c r="D10" s="81"/>
      <c r="E10" s="81"/>
      <c r="F10" s="81"/>
      <c r="G10" s="81"/>
      <c r="H10" s="81"/>
      <c r="I10" s="81"/>
      <c r="J10" s="106"/>
      <c r="K10" s="23"/>
      <c r="L10" s="23"/>
      <c r="M10" s="23"/>
      <c r="N10" s="23"/>
      <c r="O10" s="23"/>
      <c r="P10" s="23"/>
      <c r="S10" s="15"/>
      <c r="U10" s="15"/>
      <c r="W10" s="15"/>
      <c r="Y10" s="15"/>
      <c r="AA10" s="15"/>
      <c r="AC10" s="15"/>
      <c r="AE10" s="15"/>
      <c r="AG10" s="15"/>
      <c r="AI10" s="15"/>
    </row>
    <row r="11" spans="1:35" customFormat="1" x14ac:dyDescent="0.2">
      <c r="A11" s="41" t="s">
        <v>55</v>
      </c>
      <c r="B11" s="169">
        <v>12166.8896645227</v>
      </c>
      <c r="C11" s="169">
        <v>13146.524363140583</v>
      </c>
      <c r="D11" s="169">
        <v>18516.121341368686</v>
      </c>
      <c r="E11" s="169">
        <v>12749.965445649887</v>
      </c>
      <c r="F11" s="169">
        <v>5968.2334097889052</v>
      </c>
      <c r="G11" s="169">
        <v>10703.204320397796</v>
      </c>
      <c r="H11" s="169">
        <v>0</v>
      </c>
      <c r="I11" s="169">
        <v>5039.4940580365201</v>
      </c>
      <c r="J11" s="106"/>
      <c r="K11" s="42"/>
      <c r="L11" s="43"/>
      <c r="M11" s="42"/>
      <c r="N11" s="43"/>
      <c r="O11" s="42"/>
      <c r="P11" s="43"/>
      <c r="S11" s="15"/>
      <c r="U11" s="15"/>
      <c r="W11" s="15"/>
      <c r="Y11" s="15"/>
      <c r="AA11" s="15"/>
      <c r="AC11" s="15"/>
      <c r="AE11" s="15"/>
      <c r="AG11" s="15"/>
      <c r="AI11" s="15"/>
    </row>
    <row r="12" spans="1:35" customFormat="1" x14ac:dyDescent="0.2">
      <c r="A12" s="44" t="s">
        <v>50</v>
      </c>
      <c r="B12" s="169">
        <v>13846.892153939709</v>
      </c>
      <c r="C12" s="169">
        <v>15375.684339857678</v>
      </c>
      <c r="D12" s="169">
        <v>20669.817827057901</v>
      </c>
      <c r="E12" s="169">
        <v>14473.419555453993</v>
      </c>
      <c r="F12" s="169">
        <v>6607.8075829453992</v>
      </c>
      <c r="G12" s="169">
        <v>10579.950257797327</v>
      </c>
      <c r="H12" s="169">
        <v>0</v>
      </c>
      <c r="I12" s="169">
        <v>5340.8800348595705</v>
      </c>
      <c r="J12" s="106"/>
      <c r="K12" s="21"/>
      <c r="L12" s="43"/>
      <c r="M12" s="42"/>
      <c r="N12" s="43"/>
      <c r="O12" s="42"/>
      <c r="P12" s="43"/>
      <c r="S12" s="15"/>
      <c r="U12" s="15"/>
      <c r="W12" s="15"/>
      <c r="Y12" s="15"/>
      <c r="AA12" s="15"/>
      <c r="AC12" s="15"/>
      <c r="AE12" s="15"/>
      <c r="AG12" s="15"/>
      <c r="AI12" s="15"/>
    </row>
    <row r="13" spans="1:35" customFormat="1" x14ac:dyDescent="0.2">
      <c r="A13" s="44" t="s">
        <v>51</v>
      </c>
      <c r="B13" s="169">
        <v>14514.008099443538</v>
      </c>
      <c r="C13" s="169">
        <v>15247.273633556531</v>
      </c>
      <c r="D13" s="169">
        <v>19541.102465505544</v>
      </c>
      <c r="E13" s="169">
        <v>15334.125947017688</v>
      </c>
      <c r="F13" s="169">
        <v>8762.7715154201778</v>
      </c>
      <c r="G13" s="169">
        <v>12926.148108565116</v>
      </c>
      <c r="H13" s="169">
        <v>0</v>
      </c>
      <c r="I13" s="169">
        <v>7449.1346990694246</v>
      </c>
      <c r="J13" s="106"/>
      <c r="K13" s="21"/>
      <c r="L13" s="43"/>
      <c r="M13" s="42"/>
      <c r="N13" s="43"/>
      <c r="O13" s="42"/>
      <c r="P13" s="43"/>
      <c r="S13" s="15"/>
      <c r="U13" s="15"/>
      <c r="W13" s="15"/>
      <c r="Y13" s="15"/>
      <c r="AA13" s="15"/>
      <c r="AC13" s="15"/>
      <c r="AE13" s="15"/>
      <c r="AG13" s="15"/>
      <c r="AI13" s="15"/>
    </row>
    <row r="14" spans="1:35" customFormat="1" x14ac:dyDescent="0.2">
      <c r="A14" s="44" t="s">
        <v>74</v>
      </c>
      <c r="B14" s="169">
        <v>11103.563940818431</v>
      </c>
      <c r="C14" s="169">
        <v>11858.347526490967</v>
      </c>
      <c r="D14" s="169">
        <v>17013.701560051941</v>
      </c>
      <c r="E14" s="169">
        <v>11570.634506837754</v>
      </c>
      <c r="F14" s="169">
        <v>5293.8017922764293</v>
      </c>
      <c r="G14" s="169">
        <v>10295.468211804167</v>
      </c>
      <c r="H14" s="169">
        <v>0</v>
      </c>
      <c r="I14" s="169">
        <v>4647.6005189693387</v>
      </c>
      <c r="J14" s="106"/>
      <c r="K14" s="21"/>
      <c r="L14" s="43"/>
      <c r="M14" s="42"/>
      <c r="N14" s="43"/>
      <c r="O14" s="42"/>
      <c r="P14" s="43"/>
      <c r="S14" s="15"/>
      <c r="U14" s="15"/>
      <c r="W14" s="15"/>
      <c r="Y14" s="15"/>
      <c r="AA14" s="15"/>
      <c r="AC14" s="15"/>
      <c r="AE14" s="15"/>
      <c r="AG14" s="15"/>
      <c r="AI14" s="15"/>
    </row>
    <row r="15" spans="1:35" customFormat="1" x14ac:dyDescent="0.2">
      <c r="A15" s="41" t="s">
        <v>52</v>
      </c>
      <c r="B15" s="169">
        <v>7608.6637693125167</v>
      </c>
      <c r="C15" s="169">
        <v>7730.5870265461745</v>
      </c>
      <c r="D15" s="169">
        <v>14360.359700859701</v>
      </c>
      <c r="E15" s="169">
        <v>7256.546486262775</v>
      </c>
      <c r="F15" s="169">
        <v>5014.9713536824065</v>
      </c>
      <c r="G15" s="169">
        <v>8494.544469426417</v>
      </c>
      <c r="H15" s="169">
        <v>0</v>
      </c>
      <c r="I15" s="169">
        <v>3493.6773666760428</v>
      </c>
      <c r="J15" s="106"/>
      <c r="K15" s="21"/>
      <c r="L15" s="43"/>
      <c r="M15" s="42"/>
      <c r="N15" s="43"/>
      <c r="O15" s="42"/>
      <c r="P15" s="43"/>
      <c r="S15" s="15"/>
      <c r="U15" s="15"/>
      <c r="W15" s="15"/>
      <c r="Y15" s="15"/>
      <c r="AA15" s="15"/>
      <c r="AC15" s="15"/>
      <c r="AE15" s="15"/>
      <c r="AG15" s="15"/>
      <c r="AI15" s="15"/>
    </row>
    <row r="16" spans="1:35" customFormat="1" x14ac:dyDescent="0.2">
      <c r="A16" s="42"/>
      <c r="J16" s="106"/>
      <c r="K16" s="21"/>
      <c r="L16" s="43"/>
      <c r="M16" s="21"/>
      <c r="N16" s="43"/>
      <c r="O16" s="21"/>
      <c r="P16" s="43"/>
      <c r="S16" s="15"/>
      <c r="U16" s="15"/>
      <c r="W16" s="15"/>
      <c r="Y16" s="15"/>
      <c r="AA16" s="15"/>
      <c r="AC16" s="15"/>
      <c r="AE16" s="15"/>
      <c r="AG16" s="15"/>
      <c r="AI16" s="15"/>
    </row>
    <row r="17" spans="1:35" customFormat="1" x14ac:dyDescent="0.2">
      <c r="A17" s="14" t="s">
        <v>33</v>
      </c>
      <c r="J17" s="106"/>
      <c r="K17" s="18"/>
      <c r="L17" s="18"/>
      <c r="M17" s="18"/>
      <c r="N17" s="18"/>
      <c r="O17" s="18"/>
      <c r="P17" s="18"/>
      <c r="S17" s="15"/>
      <c r="U17" s="15"/>
      <c r="W17" s="15"/>
      <c r="Y17" s="15"/>
      <c r="AA17" s="15"/>
      <c r="AC17" s="15"/>
      <c r="AE17" s="15"/>
      <c r="AG17" s="15"/>
      <c r="AI17" s="15"/>
    </row>
    <row r="18" spans="1:35" customFormat="1" x14ac:dyDescent="0.2">
      <c r="A18" s="126" t="s">
        <v>35</v>
      </c>
      <c r="B18" s="169">
        <v>6976.9502360569259</v>
      </c>
      <c r="C18" s="169">
        <v>6706.210011455425</v>
      </c>
      <c r="D18" s="169">
        <v>9495.271707435495</v>
      </c>
      <c r="E18" s="169">
        <v>6674.7898339764188</v>
      </c>
      <c r="F18" s="169">
        <v>4484.6456273544536</v>
      </c>
      <c r="G18" s="169">
        <v>8499.7480301615469</v>
      </c>
      <c r="H18" s="169">
        <v>0</v>
      </c>
      <c r="I18" s="169">
        <v>3459.2451463112357</v>
      </c>
      <c r="J18" s="106"/>
      <c r="K18" s="42"/>
      <c r="L18" s="43"/>
      <c r="M18" s="42"/>
      <c r="N18" s="43"/>
      <c r="O18" s="42"/>
      <c r="P18" s="43"/>
      <c r="S18" s="15"/>
      <c r="U18" s="15"/>
      <c r="W18" s="15"/>
      <c r="Y18" s="15"/>
      <c r="AA18" s="15"/>
      <c r="AC18" s="15"/>
      <c r="AE18" s="15"/>
      <c r="AG18" s="15"/>
      <c r="AI18" s="15"/>
    </row>
    <row r="19" spans="1:35" customFormat="1" x14ac:dyDescent="0.2">
      <c r="A19" s="189" t="s">
        <v>144</v>
      </c>
      <c r="B19" s="169">
        <v>8264.6585891932154</v>
      </c>
      <c r="C19" s="169">
        <v>8660.4306588666932</v>
      </c>
      <c r="D19" s="169">
        <v>12849.655126528409</v>
      </c>
      <c r="E19" s="169">
        <v>8613.3149929160008</v>
      </c>
      <c r="F19" s="169">
        <v>5404.3030302282923</v>
      </c>
      <c r="G19" s="169">
        <v>8468.1083308998495</v>
      </c>
      <c r="H19" s="169">
        <v>0</v>
      </c>
      <c r="I19" s="169">
        <v>3808.2907979588012</v>
      </c>
      <c r="J19" s="106"/>
      <c r="K19" s="42"/>
      <c r="L19" s="43"/>
      <c r="M19" s="42"/>
      <c r="N19" s="43"/>
      <c r="O19" s="42"/>
      <c r="P19" s="43"/>
      <c r="S19" s="15"/>
      <c r="U19" s="15"/>
      <c r="W19" s="15"/>
      <c r="Y19" s="15"/>
      <c r="AA19" s="15"/>
      <c r="AC19" s="15"/>
      <c r="AE19" s="15"/>
      <c r="AG19" s="15"/>
      <c r="AI19" s="15"/>
    </row>
    <row r="20" spans="1:35" customFormat="1" x14ac:dyDescent="0.2">
      <c r="A20" s="189" t="s">
        <v>143</v>
      </c>
      <c r="B20" s="169">
        <v>9489.3376423291047</v>
      </c>
      <c r="C20" s="169">
        <v>9913.095843591047</v>
      </c>
      <c r="D20" s="169">
        <v>12956.094528533962</v>
      </c>
      <c r="E20" s="169">
        <v>9892.4607680407644</v>
      </c>
      <c r="F20" s="169">
        <v>6773.5937592249911</v>
      </c>
      <c r="G20" s="169">
        <v>9618.6809279633599</v>
      </c>
      <c r="H20" s="169">
        <v>0</v>
      </c>
      <c r="I20" s="169">
        <v>4077.1220576692572</v>
      </c>
      <c r="J20" s="106"/>
      <c r="K20" s="42"/>
      <c r="L20" s="43"/>
      <c r="M20" s="42"/>
      <c r="N20" s="43"/>
      <c r="O20" s="42"/>
      <c r="P20" s="43"/>
      <c r="S20" s="15"/>
      <c r="U20" s="15"/>
      <c r="W20" s="15"/>
      <c r="Y20" s="15"/>
      <c r="AA20" s="15"/>
      <c r="AC20" s="15"/>
      <c r="AE20" s="15"/>
      <c r="AG20" s="15"/>
      <c r="AI20" s="15"/>
    </row>
    <row r="21" spans="1:35" customFormat="1" x14ac:dyDescent="0.2">
      <c r="A21" s="189" t="s">
        <v>145</v>
      </c>
      <c r="B21" s="169">
        <v>12169.389075792738</v>
      </c>
      <c r="C21" s="169">
        <v>12835.804008181673</v>
      </c>
      <c r="D21" s="169">
        <v>16529.051372855633</v>
      </c>
      <c r="E21" s="169">
        <v>12606.174377189491</v>
      </c>
      <c r="F21" s="169">
        <v>5276.5913662260027</v>
      </c>
      <c r="G21" s="169">
        <v>11165.042438569924</v>
      </c>
      <c r="H21" s="169">
        <v>0</v>
      </c>
      <c r="I21" s="169">
        <v>5642.0891277482879</v>
      </c>
      <c r="J21" s="106"/>
      <c r="K21" s="42"/>
      <c r="L21" s="43"/>
      <c r="M21" s="42"/>
      <c r="N21" s="43"/>
      <c r="O21" s="42"/>
      <c r="P21" s="43"/>
      <c r="S21" s="15"/>
      <c r="U21" s="15"/>
      <c r="W21" s="15"/>
      <c r="Y21" s="15"/>
      <c r="AA21" s="15"/>
      <c r="AC21" s="15"/>
      <c r="AE21" s="15"/>
      <c r="AG21" s="15"/>
      <c r="AI21" s="15"/>
    </row>
    <row r="22" spans="1:35" customFormat="1" x14ac:dyDescent="0.2">
      <c r="A22" s="126" t="s">
        <v>38</v>
      </c>
      <c r="B22" s="169">
        <v>17935.935054422713</v>
      </c>
      <c r="C22" s="169">
        <v>18242.794997335965</v>
      </c>
      <c r="D22" s="169">
        <v>20162.629306766819</v>
      </c>
      <c r="E22" s="169">
        <v>17274.072999255648</v>
      </c>
      <c r="F22" s="169">
        <v>9442.9592008063846</v>
      </c>
      <c r="G22" s="169">
        <v>17456.379731341342</v>
      </c>
      <c r="H22" s="169">
        <v>0</v>
      </c>
      <c r="I22" s="169">
        <v>8293.3780267203383</v>
      </c>
      <c r="J22" s="106"/>
      <c r="K22" s="42"/>
      <c r="L22" s="43"/>
      <c r="M22" s="42"/>
      <c r="N22" s="43"/>
      <c r="O22" s="42"/>
      <c r="P22" s="43"/>
      <c r="S22" s="15"/>
      <c r="U22" s="15"/>
      <c r="W22" s="15"/>
      <c r="Y22" s="15"/>
      <c r="AA22" s="15"/>
      <c r="AC22" s="15"/>
      <c r="AE22" s="15"/>
      <c r="AG22" s="15"/>
      <c r="AI22" s="15"/>
    </row>
    <row r="23" spans="1:35" customFormat="1" x14ac:dyDescent="0.2">
      <c r="A23" s="124" t="s">
        <v>45</v>
      </c>
      <c r="B23" s="169">
        <v>10627.351345352619</v>
      </c>
      <c r="C23" s="169">
        <v>11908.564459411327</v>
      </c>
      <c r="D23" s="169">
        <v>14134.995940677703</v>
      </c>
      <c r="E23" s="169">
        <v>11790.327289451547</v>
      </c>
      <c r="F23" s="169">
        <v>7456.9759813198189</v>
      </c>
      <c r="G23" s="169">
        <v>8675.9561534633085</v>
      </c>
      <c r="H23" s="169">
        <v>0</v>
      </c>
      <c r="I23" s="169">
        <v>2530.9802363887884</v>
      </c>
      <c r="J23" s="106"/>
      <c r="K23" s="42"/>
      <c r="L23" s="43"/>
      <c r="M23" s="42"/>
      <c r="N23" s="43"/>
      <c r="O23" s="42"/>
      <c r="P23" s="43"/>
      <c r="S23" s="15"/>
      <c r="U23" s="15"/>
      <c r="W23" s="15"/>
      <c r="Y23" s="15"/>
      <c r="AA23" s="15"/>
      <c r="AC23" s="15"/>
      <c r="AE23" s="15"/>
      <c r="AG23" s="15"/>
      <c r="AI23" s="15"/>
    </row>
    <row r="24" spans="1:35" customFormat="1" x14ac:dyDescent="0.2">
      <c r="J24" s="106"/>
      <c r="L24" s="15"/>
      <c r="N24" s="15"/>
      <c r="P24" s="15"/>
      <c r="S24" s="15"/>
      <c r="U24" s="15"/>
      <c r="W24" s="15"/>
      <c r="Y24" s="15"/>
      <c r="AA24" s="15"/>
      <c r="AC24" s="15"/>
      <c r="AE24" s="15"/>
      <c r="AG24" s="15"/>
      <c r="AI24" s="15"/>
    </row>
    <row r="25" spans="1:35" customFormat="1" ht="11.25" customHeight="1" x14ac:dyDescent="0.2">
      <c r="A25" s="14" t="s">
        <v>17</v>
      </c>
      <c r="J25" s="106"/>
      <c r="K25" s="18"/>
      <c r="L25" s="18"/>
      <c r="M25" s="18"/>
      <c r="N25" s="18"/>
      <c r="O25" s="18"/>
      <c r="P25" s="18"/>
      <c r="S25" s="15"/>
      <c r="U25" s="15"/>
      <c r="W25" s="15"/>
      <c r="Y25" s="15"/>
      <c r="AA25" s="15"/>
      <c r="AC25" s="15"/>
      <c r="AE25" s="15"/>
      <c r="AG25" s="15"/>
      <c r="AI25" s="15"/>
    </row>
    <row r="26" spans="1:35" customFormat="1" x14ac:dyDescent="0.2">
      <c r="A26" s="41" t="s">
        <v>39</v>
      </c>
      <c r="B26" s="169">
        <v>5840.9191372310752</v>
      </c>
      <c r="C26" s="169">
        <v>6223.0758167223285</v>
      </c>
      <c r="D26" s="169">
        <v>5144.0142393686792</v>
      </c>
      <c r="E26" s="169">
        <v>6231.7704012434197</v>
      </c>
      <c r="F26" s="169">
        <v>4945.8612128501245</v>
      </c>
      <c r="G26" s="169">
        <v>5216.5840536393644</v>
      </c>
      <c r="H26" s="169">
        <v>0</v>
      </c>
      <c r="I26" s="169">
        <v>3282.2181930135785</v>
      </c>
      <c r="J26" s="106"/>
      <c r="K26" s="42"/>
      <c r="L26" s="43"/>
      <c r="M26" s="42"/>
      <c r="N26" s="43"/>
      <c r="O26" s="42"/>
      <c r="P26" s="43"/>
      <c r="S26" s="15"/>
      <c r="U26" s="15"/>
      <c r="W26" s="15"/>
      <c r="Y26" s="15"/>
      <c r="AA26" s="15"/>
      <c r="AC26" s="15"/>
      <c r="AE26" s="15"/>
      <c r="AG26" s="15"/>
      <c r="AI26" s="15"/>
    </row>
    <row r="27" spans="1:35" customFormat="1" x14ac:dyDescent="0.2">
      <c r="A27" s="41" t="s">
        <v>40</v>
      </c>
      <c r="B27" s="169">
        <v>9653.253078029933</v>
      </c>
      <c r="C27" s="169">
        <v>10097.33265627105</v>
      </c>
      <c r="D27" s="169">
        <v>13916.821965293975</v>
      </c>
      <c r="E27" s="169">
        <v>10030.134960657271</v>
      </c>
      <c r="F27" s="169">
        <v>5674.52822561831</v>
      </c>
      <c r="G27" s="169">
        <v>9031.724938859672</v>
      </c>
      <c r="H27" s="169">
        <v>0</v>
      </c>
      <c r="I27" s="169">
        <v>4106.0359642510339</v>
      </c>
      <c r="J27" s="106"/>
      <c r="K27" s="42"/>
      <c r="L27" s="43"/>
      <c r="M27" s="42"/>
      <c r="N27" s="43"/>
      <c r="O27" s="42"/>
      <c r="P27" s="43"/>
      <c r="S27" s="15"/>
      <c r="U27" s="15"/>
      <c r="W27" s="15"/>
      <c r="Y27" s="15"/>
      <c r="AA27" s="15"/>
      <c r="AC27" s="15"/>
      <c r="AE27" s="15"/>
      <c r="AG27" s="15"/>
      <c r="AI27" s="15"/>
    </row>
    <row r="28" spans="1:35" customFormat="1" x14ac:dyDescent="0.2">
      <c r="A28" s="41" t="s">
        <v>41</v>
      </c>
      <c r="B28" s="169">
        <v>10863.002574091948</v>
      </c>
      <c r="C28" s="169">
        <v>11605.377365914566</v>
      </c>
      <c r="D28" s="169">
        <v>16089.423892550465</v>
      </c>
      <c r="E28" s="169">
        <v>11332.368158509547</v>
      </c>
      <c r="F28" s="169">
        <v>5694.4126958665775</v>
      </c>
      <c r="G28" s="169">
        <v>9792.9475998475755</v>
      </c>
      <c r="H28" s="169">
        <v>0</v>
      </c>
      <c r="I28" s="169">
        <v>4304.0582698237176</v>
      </c>
      <c r="J28" s="106"/>
      <c r="K28" s="42"/>
      <c r="L28" s="43"/>
      <c r="M28" s="42"/>
      <c r="N28" s="43"/>
      <c r="O28" s="42"/>
      <c r="P28" s="43"/>
      <c r="S28" s="15"/>
      <c r="U28" s="15"/>
      <c r="W28" s="15"/>
      <c r="Y28" s="15"/>
      <c r="AA28" s="15"/>
      <c r="AC28" s="15"/>
      <c r="AE28" s="15"/>
      <c r="AG28" s="15"/>
      <c r="AI28" s="15"/>
    </row>
    <row r="29" spans="1:35" customFormat="1" x14ac:dyDescent="0.2">
      <c r="A29" s="41" t="s">
        <v>46</v>
      </c>
      <c r="B29" s="169">
        <v>10995.488289619521</v>
      </c>
      <c r="C29" s="169">
        <v>11970.176397616449</v>
      </c>
      <c r="D29" s="169">
        <v>16814.352780669349</v>
      </c>
      <c r="E29" s="169">
        <v>11421.251400212877</v>
      </c>
      <c r="F29" s="169">
        <v>6144.3327465767352</v>
      </c>
      <c r="G29" s="169">
        <v>9646.2220506202466</v>
      </c>
      <c r="H29" s="169">
        <v>0</v>
      </c>
      <c r="I29" s="169">
        <v>4113.944289912255</v>
      </c>
      <c r="J29" s="106"/>
      <c r="K29" s="42"/>
      <c r="L29" s="43"/>
      <c r="M29" s="42"/>
      <c r="N29" s="43"/>
      <c r="O29" s="42"/>
      <c r="P29" s="43"/>
      <c r="S29" s="15"/>
      <c r="U29" s="15"/>
      <c r="W29" s="15"/>
      <c r="Y29" s="15"/>
      <c r="AA29" s="15"/>
      <c r="AC29" s="15"/>
      <c r="AE29" s="15"/>
      <c r="AG29" s="15"/>
      <c r="AI29" s="15"/>
    </row>
    <row r="30" spans="1:35" customFormat="1" x14ac:dyDescent="0.2">
      <c r="A30" s="41" t="s">
        <v>47</v>
      </c>
      <c r="B30" s="169">
        <v>11273.500972786425</v>
      </c>
      <c r="C30" s="169">
        <v>12102.000278750415</v>
      </c>
      <c r="D30" s="169">
        <v>18585.437152236438</v>
      </c>
      <c r="E30" s="169">
        <v>11303.712195813394</v>
      </c>
      <c r="F30" s="169">
        <v>6054.0499924075075</v>
      </c>
      <c r="G30" s="169">
        <v>10981.823257874585</v>
      </c>
      <c r="H30" s="169">
        <v>0</v>
      </c>
      <c r="I30" s="169">
        <v>3882.7787972110464</v>
      </c>
      <c r="J30" s="106"/>
      <c r="K30" s="42"/>
      <c r="L30" s="43"/>
      <c r="M30" s="42"/>
      <c r="N30" s="43"/>
      <c r="O30" s="42"/>
      <c r="P30" s="43"/>
      <c r="S30" s="15"/>
      <c r="U30" s="15"/>
      <c r="W30" s="15"/>
      <c r="Y30" s="15"/>
      <c r="AA30" s="15"/>
      <c r="AC30" s="15"/>
      <c r="AE30" s="15"/>
      <c r="AG30" s="15"/>
      <c r="AI30" s="15"/>
    </row>
    <row r="31" spans="1:35" customFormat="1" x14ac:dyDescent="0.2">
      <c r="A31" s="41" t="s">
        <v>48</v>
      </c>
      <c r="B31" s="169">
        <v>11033.540242496647</v>
      </c>
      <c r="C31" s="169">
        <v>12439.278752065356</v>
      </c>
      <c r="D31" s="169">
        <v>18698.203574792427</v>
      </c>
      <c r="E31" s="169">
        <v>11340.967598483365</v>
      </c>
      <c r="F31" s="169">
        <v>5510.777939110375</v>
      </c>
      <c r="G31" s="169">
        <v>9885.4136754939591</v>
      </c>
      <c r="H31" s="169">
        <v>0</v>
      </c>
      <c r="I31" s="169">
        <v>5314.0307450519867</v>
      </c>
      <c r="J31" s="106"/>
      <c r="K31" s="42"/>
      <c r="L31" s="43"/>
      <c r="M31" s="42"/>
      <c r="N31" s="43"/>
      <c r="O31" s="42"/>
      <c r="P31" s="43"/>
      <c r="S31" s="15"/>
      <c r="U31" s="15"/>
      <c r="W31" s="15"/>
      <c r="Y31" s="15"/>
      <c r="AA31" s="15"/>
      <c r="AC31" s="15"/>
      <c r="AE31" s="15"/>
      <c r="AG31" s="15"/>
      <c r="AI31" s="15"/>
    </row>
    <row r="32" spans="1:35" customFormat="1" x14ac:dyDescent="0.2">
      <c r="A32" s="41" t="s">
        <v>75</v>
      </c>
      <c r="B32" s="169">
        <v>8790.6021681803595</v>
      </c>
      <c r="C32" s="169">
        <v>9266.0801759941442</v>
      </c>
      <c r="D32" s="169">
        <v>16894.954957671784</v>
      </c>
      <c r="E32" s="169">
        <v>8552.5542042848756</v>
      </c>
      <c r="F32" s="169">
        <v>4900.9078066471675</v>
      </c>
      <c r="G32" s="169">
        <v>8972.2721957393769</v>
      </c>
      <c r="H32" s="169">
        <v>0</v>
      </c>
      <c r="I32" s="169">
        <v>3544.8489982289748</v>
      </c>
      <c r="J32" s="106"/>
      <c r="K32" s="42"/>
      <c r="L32" s="43"/>
      <c r="M32" s="42"/>
      <c r="N32" s="43"/>
      <c r="O32" s="42"/>
      <c r="P32" s="43"/>
      <c r="S32" s="15"/>
      <c r="U32" s="15"/>
      <c r="W32" s="15"/>
      <c r="Y32" s="15"/>
      <c r="AA32" s="15"/>
      <c r="AC32" s="15"/>
      <c r="AE32" s="15"/>
      <c r="AG32" s="15"/>
      <c r="AI32" s="15"/>
    </row>
    <row r="33" spans="1:35" customFormat="1" x14ac:dyDescent="0.2">
      <c r="A33" s="42"/>
      <c r="J33" s="106"/>
      <c r="K33" s="21"/>
      <c r="L33" s="43"/>
      <c r="M33" s="21"/>
      <c r="N33" s="43"/>
      <c r="O33" s="21"/>
      <c r="P33" s="43"/>
      <c r="S33" s="15"/>
      <c r="U33" s="15"/>
      <c r="W33" s="15"/>
      <c r="Y33" s="15"/>
      <c r="AA33" s="15"/>
      <c r="AC33" s="15"/>
      <c r="AE33" s="15"/>
      <c r="AG33" s="15"/>
      <c r="AI33" s="15"/>
    </row>
    <row r="34" spans="1:35" customFormat="1" x14ac:dyDescent="0.2">
      <c r="A34" s="14" t="s">
        <v>13</v>
      </c>
      <c r="B34" s="169"/>
      <c r="C34" s="169"/>
      <c r="D34" s="169"/>
      <c r="E34" s="169"/>
      <c r="F34" s="169"/>
      <c r="G34" s="169"/>
      <c r="H34" s="169"/>
      <c r="I34" s="169"/>
      <c r="J34" s="106"/>
      <c r="K34" s="18"/>
      <c r="L34" s="18"/>
      <c r="M34" s="18"/>
      <c r="N34" s="18"/>
      <c r="O34" s="18"/>
      <c r="P34" s="18"/>
      <c r="S34" s="15"/>
      <c r="U34" s="15"/>
      <c r="W34" s="15"/>
      <c r="Y34" s="15"/>
      <c r="AA34" s="15"/>
      <c r="AC34" s="15"/>
      <c r="AE34" s="15"/>
      <c r="AG34" s="15"/>
      <c r="AI34" s="15"/>
    </row>
    <row r="35" spans="1:35" customFormat="1" x14ac:dyDescent="0.2">
      <c r="A35" s="41" t="s">
        <v>2</v>
      </c>
      <c r="B35" s="169">
        <v>10765.552174987337</v>
      </c>
      <c r="C35" s="169">
        <v>11073.358787955805</v>
      </c>
      <c r="D35" s="169">
        <v>17906.64622647873</v>
      </c>
      <c r="E35" s="169">
        <v>10354.47426015671</v>
      </c>
      <c r="F35" s="169">
        <v>6858.7104030423588</v>
      </c>
      <c r="G35" s="169">
        <v>11927.218643256965</v>
      </c>
      <c r="H35" s="169">
        <v>0</v>
      </c>
      <c r="I35" s="169">
        <v>4618.6139753639018</v>
      </c>
      <c r="J35" s="106"/>
      <c r="K35" s="42"/>
      <c r="L35" s="43"/>
      <c r="M35" s="42"/>
      <c r="N35" s="43"/>
      <c r="O35" s="42"/>
      <c r="P35" s="43"/>
      <c r="S35" s="15"/>
      <c r="U35" s="15"/>
      <c r="W35" s="15"/>
      <c r="Y35" s="15"/>
      <c r="AA35" s="15"/>
      <c r="AC35" s="15"/>
      <c r="AE35" s="15"/>
      <c r="AG35" s="15"/>
      <c r="AI35" s="15"/>
    </row>
    <row r="36" spans="1:35" customFormat="1" x14ac:dyDescent="0.2">
      <c r="A36" s="41" t="s">
        <v>3</v>
      </c>
      <c r="B36" s="169">
        <v>9625.8896399630721</v>
      </c>
      <c r="C36" s="169">
        <v>11425.604045701675</v>
      </c>
      <c r="D36" s="169">
        <v>17299.665555469615</v>
      </c>
      <c r="E36" s="169">
        <v>11215.114645805674</v>
      </c>
      <c r="F36" s="169">
        <v>5489.1277313587634</v>
      </c>
      <c r="G36" s="169">
        <v>7421.7483363069459</v>
      </c>
      <c r="H36" s="169">
        <v>0</v>
      </c>
      <c r="I36" s="169">
        <v>2890.028884242633</v>
      </c>
      <c r="J36" s="106"/>
      <c r="K36" s="42"/>
      <c r="L36" s="43"/>
      <c r="M36" s="42"/>
      <c r="N36" s="43"/>
      <c r="O36" s="42"/>
      <c r="P36" s="43"/>
      <c r="S36" s="15"/>
      <c r="U36" s="15"/>
      <c r="W36" s="15"/>
      <c r="Y36" s="15"/>
      <c r="AA36" s="15"/>
      <c r="AC36" s="15"/>
      <c r="AE36" s="15"/>
      <c r="AG36" s="15"/>
      <c r="AI36" s="15"/>
    </row>
    <row r="37" spans="1:35" customFormat="1" x14ac:dyDescent="0.2">
      <c r="J37" s="106"/>
      <c r="K37" s="21"/>
      <c r="L37" s="43"/>
      <c r="M37" s="21"/>
      <c r="N37" s="43"/>
      <c r="O37" s="21"/>
      <c r="P37" s="43"/>
      <c r="S37" s="15"/>
      <c r="U37" s="15"/>
      <c r="W37" s="15"/>
      <c r="Y37" s="15"/>
      <c r="AA37" s="15"/>
      <c r="AC37" s="15"/>
      <c r="AE37" s="15"/>
      <c r="AG37" s="15"/>
      <c r="AI37" s="15"/>
    </row>
    <row r="38" spans="1:35" customFormat="1" x14ac:dyDescent="0.2">
      <c r="A38" s="14" t="s">
        <v>85</v>
      </c>
      <c r="B38" s="81"/>
      <c r="C38" s="81"/>
      <c r="D38" s="81"/>
      <c r="E38" s="81"/>
      <c r="F38" s="81"/>
      <c r="G38" s="81"/>
      <c r="H38" s="81"/>
      <c r="I38" s="81"/>
      <c r="J38" s="106"/>
      <c r="K38" s="57"/>
      <c r="L38" s="22"/>
      <c r="M38" s="57"/>
      <c r="N38" s="22"/>
      <c r="O38" s="57"/>
      <c r="P38" s="22"/>
      <c r="S38" s="15"/>
      <c r="U38" s="15"/>
      <c r="W38" s="15"/>
      <c r="Y38" s="15"/>
      <c r="AA38" s="15"/>
      <c r="AC38" s="15"/>
      <c r="AE38" s="15"/>
      <c r="AG38" s="15"/>
      <c r="AI38" s="15"/>
    </row>
    <row r="39" spans="1:35" customFormat="1" x14ac:dyDescent="0.2">
      <c r="A39" s="45" t="s">
        <v>78</v>
      </c>
      <c r="B39" s="169"/>
      <c r="C39" s="169"/>
      <c r="D39" s="169"/>
      <c r="E39" s="169"/>
      <c r="F39" s="169"/>
      <c r="G39" s="169"/>
      <c r="H39" s="169"/>
      <c r="I39" s="169"/>
      <c r="J39" s="106"/>
      <c r="K39" s="42"/>
      <c r="L39" s="43"/>
      <c r="M39" s="42"/>
      <c r="N39" s="43"/>
      <c r="O39" s="42"/>
      <c r="P39" s="43"/>
      <c r="S39" s="15"/>
      <c r="U39" s="15"/>
      <c r="W39" s="15"/>
      <c r="Y39" s="15"/>
      <c r="AA39" s="15"/>
      <c r="AC39" s="15"/>
      <c r="AE39" s="15"/>
      <c r="AG39" s="15"/>
      <c r="AI39" s="15"/>
    </row>
    <row r="40" spans="1:35" customFormat="1" x14ac:dyDescent="0.2">
      <c r="A40" s="174" t="s">
        <v>134</v>
      </c>
      <c r="B40" s="169">
        <v>4979.4314071667031</v>
      </c>
      <c r="C40" s="169">
        <v>5871.7215508643558</v>
      </c>
      <c r="D40" s="169">
        <v>9870.7939546731959</v>
      </c>
      <c r="E40" s="169">
        <v>5647.3447045237463</v>
      </c>
      <c r="F40" s="169">
        <v>3978.0612311229866</v>
      </c>
      <c r="G40" s="169">
        <v>3946.7457309526426</v>
      </c>
      <c r="H40" s="169">
        <v>0</v>
      </c>
      <c r="I40" s="169">
        <v>2655.9779505599067</v>
      </c>
      <c r="J40" s="106"/>
      <c r="K40" s="42"/>
      <c r="L40" s="43"/>
      <c r="M40" s="42"/>
      <c r="N40" s="43"/>
      <c r="O40" s="42"/>
      <c r="P40" s="43"/>
      <c r="S40" s="15"/>
      <c r="U40" s="15"/>
      <c r="W40" s="15"/>
      <c r="Y40" s="15"/>
      <c r="AA40" s="15"/>
      <c r="AC40" s="15"/>
      <c r="AE40" s="15"/>
      <c r="AG40" s="15"/>
      <c r="AI40" s="15"/>
    </row>
    <row r="41" spans="1:35" customFormat="1" x14ac:dyDescent="0.2">
      <c r="A41" s="174" t="s">
        <v>135</v>
      </c>
      <c r="B41" s="169">
        <v>7807.6485130834044</v>
      </c>
      <c r="C41" s="169">
        <v>8938.3172828634415</v>
      </c>
      <c r="D41" s="169">
        <v>13293.954267692385</v>
      </c>
      <c r="E41" s="169">
        <v>8764.7624764584962</v>
      </c>
      <c r="F41" s="169">
        <v>5809.1052674774974</v>
      </c>
      <c r="G41" s="169">
        <v>5677.8360328731414</v>
      </c>
      <c r="H41" s="169">
        <v>0</v>
      </c>
      <c r="I41" s="169">
        <v>3941.7417174970274</v>
      </c>
      <c r="J41" s="106"/>
      <c r="K41" s="42"/>
      <c r="L41" s="43"/>
      <c r="M41" s="42"/>
      <c r="N41" s="43"/>
      <c r="O41" s="42"/>
      <c r="P41" s="43"/>
      <c r="S41" s="15"/>
      <c r="U41" s="15"/>
      <c r="W41" s="15"/>
      <c r="Y41" s="15"/>
      <c r="AA41" s="15"/>
      <c r="AC41" s="15"/>
      <c r="AE41" s="15"/>
      <c r="AG41" s="15"/>
      <c r="AI41" s="15"/>
    </row>
    <row r="42" spans="1:35" customFormat="1" x14ac:dyDescent="0.2">
      <c r="A42" s="174" t="s">
        <v>136</v>
      </c>
      <c r="B42" s="169">
        <v>5936.6247959647526</v>
      </c>
      <c r="C42" s="169">
        <v>6796.8415535853646</v>
      </c>
      <c r="D42" s="169">
        <v>0</v>
      </c>
      <c r="E42" s="169">
        <v>6748.0172497233489</v>
      </c>
      <c r="F42" s="169">
        <v>5601.2996630288962</v>
      </c>
      <c r="G42" s="169">
        <v>5215.5927061047614</v>
      </c>
      <c r="H42" s="169">
        <v>0</v>
      </c>
      <c r="I42" s="169">
        <v>312.50523740776725</v>
      </c>
      <c r="J42" s="106"/>
      <c r="K42" s="42"/>
      <c r="L42" s="43"/>
      <c r="M42" s="42"/>
      <c r="N42" s="43"/>
      <c r="O42" s="42"/>
      <c r="P42" s="43"/>
      <c r="S42" s="15"/>
      <c r="U42" s="15"/>
      <c r="W42" s="15"/>
      <c r="Y42" s="15"/>
      <c r="AA42" s="15"/>
      <c r="AC42" s="15"/>
      <c r="AE42" s="15"/>
      <c r="AG42" s="15"/>
      <c r="AI42" s="15"/>
    </row>
    <row r="43" spans="1:35" customFormat="1" x14ac:dyDescent="0.2">
      <c r="A43" s="45" t="s">
        <v>79</v>
      </c>
      <c r="B43" s="169">
        <v>18023.56906445089</v>
      </c>
      <c r="C43" s="169">
        <v>18262.99811281067</v>
      </c>
      <c r="D43" s="169">
        <v>20444.163291688386</v>
      </c>
      <c r="E43" s="169">
        <v>17711.46905792697</v>
      </c>
      <c r="F43" s="169">
        <v>16164.609553187724</v>
      </c>
      <c r="G43" s="169">
        <v>17254.774786291804</v>
      </c>
      <c r="H43" s="169">
        <v>0</v>
      </c>
      <c r="I43" s="169">
        <v>18594.794688387352</v>
      </c>
      <c r="J43" s="106"/>
      <c r="K43" s="42"/>
      <c r="L43" s="43"/>
      <c r="M43" s="42"/>
      <c r="N43" s="43"/>
      <c r="O43" s="42"/>
      <c r="P43" s="43"/>
      <c r="S43" s="15"/>
      <c r="U43" s="15"/>
      <c r="W43" s="15"/>
      <c r="Y43" s="15"/>
      <c r="AA43" s="15"/>
      <c r="AC43" s="15"/>
      <c r="AE43" s="15"/>
      <c r="AG43" s="15"/>
      <c r="AI43" s="15"/>
    </row>
    <row r="44" spans="1:35" customFormat="1" x14ac:dyDescent="0.2">
      <c r="A44" s="45" t="s">
        <v>80</v>
      </c>
      <c r="B44" s="169">
        <v>30060.120668199907</v>
      </c>
      <c r="C44" s="169">
        <v>32573.131543648411</v>
      </c>
      <c r="D44" s="169">
        <v>35143.589948234563</v>
      </c>
      <c r="E44" s="169">
        <v>31895.987825604374</v>
      </c>
      <c r="F44" s="169">
        <v>0</v>
      </c>
      <c r="G44" s="169">
        <v>28247.972168657481</v>
      </c>
      <c r="H44" s="169">
        <v>0</v>
      </c>
      <c r="I44" s="169">
        <v>30588.369319120935</v>
      </c>
      <c r="J44" s="106"/>
      <c r="K44" s="42"/>
      <c r="L44" s="43"/>
      <c r="M44" s="42"/>
      <c r="N44" s="43"/>
      <c r="O44" s="42"/>
      <c r="P44" s="43"/>
      <c r="S44" s="15"/>
      <c r="U44" s="15"/>
      <c r="W44" s="15"/>
      <c r="Y44" s="15"/>
      <c r="AA44" s="15"/>
      <c r="AC44" s="15"/>
      <c r="AE44" s="15"/>
      <c r="AG44" s="15"/>
      <c r="AI44" s="15"/>
    </row>
    <row r="45" spans="1:35" customFormat="1" x14ac:dyDescent="0.2">
      <c r="A45" s="45" t="s">
        <v>81</v>
      </c>
      <c r="B45" s="169">
        <v>43417.259321778576</v>
      </c>
      <c r="C45" s="169">
        <v>44955.924672774199</v>
      </c>
      <c r="D45" s="169">
        <v>51812.567850941203</v>
      </c>
      <c r="E45" s="169">
        <v>43766.642363475446</v>
      </c>
      <c r="F45" s="169">
        <v>0</v>
      </c>
      <c r="G45" s="169">
        <v>42950.677936174929</v>
      </c>
      <c r="H45" s="169">
        <v>0</v>
      </c>
      <c r="I45" s="169">
        <v>0</v>
      </c>
      <c r="J45" s="106"/>
      <c r="K45" s="42"/>
      <c r="L45" s="43"/>
      <c r="M45" s="42"/>
      <c r="N45" s="43"/>
      <c r="O45" s="42"/>
      <c r="P45" s="43"/>
      <c r="S45" s="15"/>
      <c r="U45" s="15"/>
      <c r="W45" s="15"/>
      <c r="Y45" s="15"/>
      <c r="AA45" s="15"/>
      <c r="AC45" s="15"/>
      <c r="AE45" s="15"/>
      <c r="AG45" s="15"/>
      <c r="AI45" s="15"/>
    </row>
    <row r="46" spans="1:35" customFormat="1" x14ac:dyDescent="0.2">
      <c r="A46" s="45" t="s">
        <v>82</v>
      </c>
      <c r="B46" s="169">
        <v>60701.800881444673</v>
      </c>
      <c r="C46" s="169">
        <v>69668.189392727028</v>
      </c>
      <c r="D46" s="169">
        <v>80000</v>
      </c>
      <c r="E46" s="169">
        <v>67358.177644463256</v>
      </c>
      <c r="F46" s="169">
        <v>0</v>
      </c>
      <c r="G46" s="169">
        <v>57333.675438310311</v>
      </c>
      <c r="H46" s="169">
        <v>0</v>
      </c>
      <c r="I46" s="169">
        <v>75000</v>
      </c>
      <c r="J46" s="106"/>
      <c r="K46" s="42"/>
      <c r="L46" s="43"/>
      <c r="M46" s="42"/>
      <c r="N46" s="43"/>
      <c r="O46" s="42"/>
      <c r="P46" s="43"/>
      <c r="S46" s="15"/>
      <c r="U46" s="15"/>
      <c r="W46" s="15"/>
      <c r="Y46" s="15"/>
      <c r="AA46" s="15"/>
      <c r="AC46" s="15"/>
      <c r="AE46" s="15"/>
      <c r="AG46" s="15"/>
      <c r="AI46" s="15"/>
    </row>
    <row r="47" spans="1:35" customFormat="1" x14ac:dyDescent="0.2">
      <c r="A47" s="42"/>
      <c r="B47" s="169"/>
      <c r="C47" s="169"/>
      <c r="D47" s="169"/>
      <c r="E47" s="169"/>
      <c r="F47" s="169"/>
      <c r="G47" s="169"/>
      <c r="H47" s="169"/>
      <c r="I47" s="169"/>
      <c r="J47" s="106"/>
      <c r="L47" s="15"/>
      <c r="N47" s="15"/>
      <c r="P47" s="15"/>
      <c r="S47" s="15"/>
      <c r="U47" s="15"/>
      <c r="W47" s="15"/>
      <c r="Y47" s="15"/>
      <c r="AA47" s="15"/>
      <c r="AC47" s="15"/>
      <c r="AE47" s="15"/>
      <c r="AG47" s="15"/>
      <c r="AI47" s="15"/>
    </row>
    <row r="48" spans="1:35" customFormat="1" x14ac:dyDescent="0.2">
      <c r="A48" s="14" t="s">
        <v>14</v>
      </c>
      <c r="J48" s="106"/>
      <c r="K48" s="63"/>
      <c r="L48" s="63"/>
      <c r="M48" s="63"/>
      <c r="N48" s="63"/>
      <c r="O48" s="63"/>
      <c r="P48" s="63"/>
      <c r="S48" s="15"/>
      <c r="U48" s="15"/>
      <c r="W48" s="15"/>
      <c r="Y48" s="15"/>
      <c r="AA48" s="15"/>
      <c r="AC48" s="15"/>
      <c r="AE48" s="15"/>
      <c r="AG48" s="15"/>
      <c r="AI48" s="15"/>
    </row>
    <row r="49" spans="1:35" customFormat="1" x14ac:dyDescent="0.2">
      <c r="A49" s="45" t="s">
        <v>36</v>
      </c>
      <c r="B49" s="169">
        <v>6661.6142401921406</v>
      </c>
      <c r="C49" s="169">
        <v>5906.0002328240271</v>
      </c>
      <c r="D49" s="169">
        <v>0</v>
      </c>
      <c r="E49" s="169">
        <v>5760.8442322323544</v>
      </c>
      <c r="F49" s="169">
        <v>0</v>
      </c>
      <c r="G49" s="169">
        <v>9860.5329058700281</v>
      </c>
      <c r="H49" s="169">
        <v>0</v>
      </c>
      <c r="I49" s="169">
        <v>3080.7970158520238</v>
      </c>
      <c r="J49" s="106"/>
      <c r="K49" s="42"/>
      <c r="L49" s="43"/>
      <c r="M49" s="42"/>
      <c r="N49" s="43"/>
      <c r="O49" s="42"/>
      <c r="P49" s="43"/>
      <c r="S49" s="15"/>
      <c r="U49" s="15"/>
      <c r="W49" s="15"/>
      <c r="Y49" s="15"/>
      <c r="AA49" s="15"/>
      <c r="AC49" s="15"/>
      <c r="AE49" s="15"/>
      <c r="AG49" s="15"/>
      <c r="AI49" s="15"/>
    </row>
    <row r="50" spans="1:35" customFormat="1" x14ac:dyDescent="0.2">
      <c r="A50" s="45" t="s">
        <v>37</v>
      </c>
      <c r="B50" s="169">
        <v>10278.020700451552</v>
      </c>
      <c r="C50" s="169">
        <v>12676.605064272972</v>
      </c>
      <c r="D50" s="169">
        <v>0</v>
      </c>
      <c r="E50" s="169">
        <v>12588.407556357002</v>
      </c>
      <c r="F50" s="169">
        <v>0</v>
      </c>
      <c r="G50" s="169">
        <v>6624.0586368067734</v>
      </c>
      <c r="H50" s="169">
        <v>0</v>
      </c>
      <c r="I50" s="169">
        <v>5264.8962315822391</v>
      </c>
      <c r="J50" s="106"/>
      <c r="K50" s="42"/>
      <c r="L50" s="43"/>
      <c r="M50" s="42"/>
      <c r="N50" s="43"/>
      <c r="O50" s="42"/>
      <c r="P50" s="43"/>
      <c r="S50" s="15"/>
      <c r="U50" s="15"/>
      <c r="W50" s="15"/>
      <c r="Y50" s="15"/>
      <c r="AA50" s="15"/>
      <c r="AC50" s="15"/>
      <c r="AE50" s="15"/>
      <c r="AG50" s="15"/>
      <c r="AI50" s="15"/>
    </row>
    <row r="51" spans="1:35" customFormat="1" x14ac:dyDescent="0.2">
      <c r="A51" s="45" t="s">
        <v>49</v>
      </c>
      <c r="B51" s="169">
        <v>11494.569527240341</v>
      </c>
      <c r="C51" s="169">
        <v>12437.746301672958</v>
      </c>
      <c r="D51" s="169">
        <v>17576.076625325728</v>
      </c>
      <c r="E51" s="169">
        <v>12065.180104426468</v>
      </c>
      <c r="F51" s="169">
        <v>5627.6892459164392</v>
      </c>
      <c r="G51" s="169">
        <v>10345.886975729178</v>
      </c>
      <c r="H51" s="169">
        <v>0</v>
      </c>
      <c r="I51" s="169">
        <v>4647.3545493101492</v>
      </c>
      <c r="J51" s="106"/>
      <c r="K51" s="42"/>
      <c r="L51" s="43"/>
      <c r="M51" s="42"/>
      <c r="N51" s="43"/>
      <c r="O51" s="42"/>
      <c r="P51" s="43"/>
      <c r="S51" s="15"/>
      <c r="U51" s="15"/>
      <c r="W51" s="15"/>
      <c r="Y51" s="15"/>
      <c r="AA51" s="15"/>
      <c r="AC51" s="15"/>
      <c r="AE51" s="15"/>
      <c r="AG51" s="15"/>
      <c r="AI51" s="15"/>
    </row>
    <row r="52" spans="1:35" customFormat="1" x14ac:dyDescent="0.2">
      <c r="A52" s="45" t="s">
        <v>45</v>
      </c>
      <c r="B52" s="169">
        <v>13436.454786317436</v>
      </c>
      <c r="C52" s="169">
        <v>16246.041322859581</v>
      </c>
      <c r="D52" s="169">
        <v>0</v>
      </c>
      <c r="E52" s="169">
        <v>15769.755689425167</v>
      </c>
      <c r="F52" s="169">
        <v>0</v>
      </c>
      <c r="G52" s="169">
        <v>12879.258047394273</v>
      </c>
      <c r="H52" s="169">
        <v>0</v>
      </c>
      <c r="I52" s="169">
        <v>3450.1843740869249</v>
      </c>
      <c r="J52" s="106"/>
      <c r="K52" s="42"/>
      <c r="L52" s="43"/>
      <c r="M52" s="42"/>
      <c r="N52" s="43"/>
      <c r="O52" s="42"/>
      <c r="P52" s="43"/>
      <c r="S52" s="15"/>
      <c r="U52" s="15"/>
      <c r="W52" s="15"/>
      <c r="Y52" s="15"/>
      <c r="AA52" s="15"/>
      <c r="AC52" s="15"/>
      <c r="AE52" s="15"/>
      <c r="AG52" s="15"/>
      <c r="AI52" s="15"/>
    </row>
    <row r="53" spans="1:35" customFormat="1" x14ac:dyDescent="0.2">
      <c r="A53" s="45"/>
      <c r="B53" s="169"/>
      <c r="C53" s="169"/>
      <c r="D53" s="169"/>
      <c r="E53" s="169"/>
      <c r="F53" s="169"/>
      <c r="G53" s="169"/>
      <c r="H53" s="169"/>
      <c r="I53" s="169"/>
      <c r="J53" s="106"/>
      <c r="K53" s="42"/>
      <c r="L53" s="43"/>
      <c r="M53" s="42"/>
      <c r="N53" s="43"/>
      <c r="O53" s="42"/>
      <c r="P53" s="43"/>
      <c r="S53" s="15"/>
      <c r="U53" s="15"/>
      <c r="W53" s="15"/>
      <c r="Y53" s="15"/>
      <c r="AA53" s="15"/>
      <c r="AC53" s="15"/>
      <c r="AE53" s="15"/>
      <c r="AG53" s="15"/>
      <c r="AI53" s="15"/>
    </row>
    <row r="54" spans="1:35" customFormat="1" x14ac:dyDescent="0.2">
      <c r="A54" s="45"/>
      <c r="J54" s="106"/>
      <c r="K54" s="42"/>
      <c r="L54" s="43"/>
      <c r="M54" s="42"/>
      <c r="N54" s="43"/>
      <c r="O54" s="42"/>
      <c r="P54" s="43"/>
      <c r="S54" s="15"/>
      <c r="U54" s="15"/>
      <c r="W54" s="15"/>
      <c r="Y54" s="15"/>
      <c r="AA54" s="15"/>
      <c r="AC54" s="15"/>
      <c r="AE54" s="15"/>
      <c r="AG54" s="15"/>
      <c r="AI54" s="15"/>
    </row>
    <row r="55" spans="1:35" x14ac:dyDescent="0.2">
      <c r="A55" s="160"/>
      <c r="B55" s="159"/>
      <c r="C55" s="159"/>
      <c r="D55" s="159"/>
      <c r="E55" s="159"/>
      <c r="F55" s="159"/>
      <c r="G55" s="159"/>
      <c r="H55" s="159"/>
      <c r="I55" s="159"/>
    </row>
    <row r="56" spans="1:35" x14ac:dyDescent="0.2">
      <c r="A56" s="11" t="str">
        <f>'C01'!$A$33</f>
        <v>Fuente: Instituto Nacional de Estadística (INE).  LXXXIV Encuesta Permanente de Hogares de Propósitos Múltiples, junio 2026.</v>
      </c>
    </row>
    <row r="57" spans="1:35" x14ac:dyDescent="0.2">
      <c r="A57" s="11" t="s">
        <v>141</v>
      </c>
    </row>
    <row r="58" spans="1:35" x14ac:dyDescent="0.2">
      <c r="J58" s="10"/>
    </row>
    <row r="59" spans="1:35" x14ac:dyDescent="0.2">
      <c r="A59" s="11"/>
      <c r="J59" s="10"/>
    </row>
    <row r="60" spans="1:35" x14ac:dyDescent="0.2">
      <c r="A60" s="197" t="s">
        <v>64</v>
      </c>
      <c r="B60" s="197"/>
      <c r="C60" s="197"/>
      <c r="D60" s="197"/>
      <c r="E60" s="197"/>
      <c r="F60" s="197"/>
      <c r="G60" s="197"/>
      <c r="H60" s="197"/>
      <c r="I60" s="197"/>
    </row>
    <row r="61" spans="1:35" x14ac:dyDescent="0.2">
      <c r="A61" s="235" t="s">
        <v>65</v>
      </c>
      <c r="B61" s="235"/>
      <c r="C61" s="235"/>
      <c r="D61" s="235"/>
      <c r="E61" s="235"/>
      <c r="F61" s="235"/>
      <c r="G61" s="235"/>
      <c r="H61" s="235"/>
      <c r="I61" s="235"/>
    </row>
    <row r="62" spans="1:35" x14ac:dyDescent="0.2">
      <c r="A62" s="235" t="s">
        <v>68</v>
      </c>
      <c r="B62" s="235"/>
      <c r="C62" s="235"/>
      <c r="D62" s="235"/>
      <c r="E62" s="235"/>
      <c r="F62" s="235"/>
      <c r="G62" s="235"/>
      <c r="H62" s="235"/>
      <c r="I62" s="235"/>
    </row>
    <row r="63" spans="1:35" x14ac:dyDescent="0.2">
      <c r="A63" s="106" t="s">
        <v>18</v>
      </c>
      <c r="B63" s="10"/>
      <c r="C63" s="10"/>
      <c r="D63" s="10"/>
      <c r="E63" s="10"/>
      <c r="F63" s="10"/>
      <c r="G63" s="10"/>
    </row>
    <row r="64" spans="1:35" ht="11.25" customHeight="1" x14ac:dyDescent="0.2">
      <c r="A64" s="236" t="s">
        <v>31</v>
      </c>
      <c r="B64" s="243" t="s">
        <v>27</v>
      </c>
      <c r="C64" s="243"/>
      <c r="D64" s="243"/>
      <c r="E64" s="243"/>
      <c r="F64" s="243"/>
      <c r="G64" s="243"/>
      <c r="H64" s="243"/>
      <c r="I64" s="181"/>
    </row>
    <row r="65" spans="1:9" ht="10.15" customHeight="1" x14ac:dyDescent="0.2">
      <c r="A65" s="237"/>
      <c r="B65" s="241" t="s">
        <v>27</v>
      </c>
      <c r="C65" s="243" t="s">
        <v>7</v>
      </c>
      <c r="D65" s="243"/>
      <c r="E65" s="243"/>
      <c r="F65" s="243"/>
      <c r="G65" s="237" t="s">
        <v>1</v>
      </c>
      <c r="H65" s="210" t="s">
        <v>124</v>
      </c>
      <c r="I65" s="210" t="s">
        <v>130</v>
      </c>
    </row>
    <row r="66" spans="1:9" x14ac:dyDescent="0.2">
      <c r="A66" s="238"/>
      <c r="B66" s="244"/>
      <c r="C66" s="187" t="s">
        <v>9</v>
      </c>
      <c r="D66" s="175" t="s">
        <v>86</v>
      </c>
      <c r="E66" s="175" t="s">
        <v>10</v>
      </c>
      <c r="F66" s="167" t="s">
        <v>87</v>
      </c>
      <c r="G66" s="238"/>
      <c r="H66" s="211"/>
      <c r="I66" s="211"/>
    </row>
    <row r="67" spans="1:9" x14ac:dyDescent="0.2">
      <c r="D67" s="110"/>
      <c r="E67" s="108"/>
      <c r="F67" s="168"/>
      <c r="G67" s="108"/>
    </row>
    <row r="68" spans="1:9" x14ac:dyDescent="0.2">
      <c r="A68" s="25" t="s">
        <v>57</v>
      </c>
      <c r="B68" s="74">
        <f t="shared" ref="B68:G68" si="0">B8</f>
        <v>10356.052910152186</v>
      </c>
      <c r="C68" s="74">
        <f t="shared" si="0"/>
        <v>11188.886764354125</v>
      </c>
      <c r="D68" s="75">
        <f t="shared" si="0"/>
        <v>17576.076625325728</v>
      </c>
      <c r="E68" s="74">
        <f t="shared" si="0"/>
        <v>10569.786806720182</v>
      </c>
      <c r="F68" s="163">
        <f t="shared" si="0"/>
        <v>5627.6892459164392</v>
      </c>
      <c r="G68" s="74">
        <f t="shared" si="0"/>
        <v>9765.6055989690958</v>
      </c>
      <c r="H68" s="74">
        <f t="shared" ref="H68:I68" si="1">H8</f>
        <v>0</v>
      </c>
      <c r="I68" s="74">
        <f t="shared" si="1"/>
        <v>4214.035799793839</v>
      </c>
    </row>
    <row r="69" spans="1:9" x14ac:dyDescent="0.2">
      <c r="A69" s="4"/>
      <c r="B69" s="163"/>
      <c r="C69" s="163"/>
      <c r="D69" s="164"/>
      <c r="E69" s="70"/>
      <c r="F69" s="70"/>
      <c r="G69" s="70"/>
      <c r="H69" s="70"/>
      <c r="I69" s="70"/>
    </row>
    <row r="70" spans="1:9" x14ac:dyDescent="0.2">
      <c r="A70" s="13" t="s">
        <v>19</v>
      </c>
      <c r="B70" s="163"/>
      <c r="C70" s="163"/>
      <c r="D70" s="70"/>
      <c r="E70" s="163"/>
      <c r="F70" s="163"/>
      <c r="G70" s="163"/>
      <c r="H70" s="163"/>
      <c r="I70" s="163"/>
    </row>
    <row r="71" spans="1:9" x14ac:dyDescent="0.2">
      <c r="A71" s="85" t="s">
        <v>89</v>
      </c>
      <c r="B71" s="169">
        <v>6599.7406237856658</v>
      </c>
      <c r="C71" s="169">
        <v>5802.2680576107123</v>
      </c>
      <c r="D71" s="169">
        <v>0</v>
      </c>
      <c r="E71" s="169">
        <v>5669.9290537800198</v>
      </c>
      <c r="F71" s="169">
        <v>0</v>
      </c>
      <c r="G71" s="169">
        <v>9866.6287304865018</v>
      </c>
      <c r="H71" s="169">
        <v>0</v>
      </c>
      <c r="I71" s="169">
        <v>3080.7970158520238</v>
      </c>
    </row>
    <row r="72" spans="1:9" x14ac:dyDescent="0.2">
      <c r="A72" s="85" t="s">
        <v>90</v>
      </c>
      <c r="B72" s="169">
        <v>10323.07967309326</v>
      </c>
      <c r="C72" s="169">
        <v>11139.570643485489</v>
      </c>
      <c r="D72" s="169">
        <v>0</v>
      </c>
      <c r="E72" s="169">
        <v>10588.773623914909</v>
      </c>
      <c r="F72" s="169">
        <v>0</v>
      </c>
      <c r="G72" s="169">
        <v>9469.2324343317578</v>
      </c>
      <c r="H72" s="169">
        <v>0</v>
      </c>
      <c r="I72" s="169">
        <v>0</v>
      </c>
    </row>
    <row r="73" spans="1:9" x14ac:dyDescent="0.2">
      <c r="A73" s="85" t="s">
        <v>54</v>
      </c>
      <c r="B73" s="169">
        <v>10278.020700451552</v>
      </c>
      <c r="C73" s="169">
        <v>12676.605064272972</v>
      </c>
      <c r="D73" s="169">
        <v>0</v>
      </c>
      <c r="E73" s="169">
        <v>12588.407556357002</v>
      </c>
      <c r="F73" s="169">
        <v>0</v>
      </c>
      <c r="G73" s="169">
        <v>6624.0586368067734</v>
      </c>
      <c r="H73" s="169">
        <v>0</v>
      </c>
      <c r="I73" s="169">
        <v>5264.8962315822391</v>
      </c>
    </row>
    <row r="74" spans="1:9" x14ac:dyDescent="0.2">
      <c r="A74" s="85" t="s">
        <v>91</v>
      </c>
      <c r="B74" s="169">
        <v>17450.698535999167</v>
      </c>
      <c r="C74" s="169">
        <v>17450.698535999167</v>
      </c>
      <c r="D74" s="169">
        <v>0</v>
      </c>
      <c r="E74" s="169">
        <v>17450.698535999167</v>
      </c>
      <c r="F74" s="169">
        <v>0</v>
      </c>
      <c r="G74" s="169">
        <v>0</v>
      </c>
      <c r="H74" s="169">
        <v>0</v>
      </c>
      <c r="I74" s="169">
        <v>0</v>
      </c>
    </row>
    <row r="75" spans="1:9" x14ac:dyDescent="0.2">
      <c r="A75" s="85" t="s">
        <v>92</v>
      </c>
      <c r="B75" s="169">
        <v>7655.1762655748907</v>
      </c>
      <c r="C75" s="169">
        <v>11589.943301583451</v>
      </c>
      <c r="D75" s="169">
        <v>0</v>
      </c>
      <c r="E75" s="169">
        <v>11439.179904317018</v>
      </c>
      <c r="F75" s="169">
        <v>0</v>
      </c>
      <c r="G75" s="169">
        <v>3437.5063423725351</v>
      </c>
      <c r="H75" s="169">
        <v>0</v>
      </c>
      <c r="I75" s="169">
        <v>0</v>
      </c>
    </row>
    <row r="76" spans="1:9" x14ac:dyDescent="0.2">
      <c r="A76" s="85" t="s">
        <v>93</v>
      </c>
      <c r="B76" s="169">
        <v>10315.881001156178</v>
      </c>
      <c r="C76" s="169">
        <v>10399.009508456507</v>
      </c>
      <c r="D76" s="169">
        <v>22005.749775203825</v>
      </c>
      <c r="E76" s="169">
        <v>10270.920649632904</v>
      </c>
      <c r="F76" s="169">
        <v>0</v>
      </c>
      <c r="G76" s="169">
        <v>12612.638596455114</v>
      </c>
      <c r="H76" s="169">
        <v>0</v>
      </c>
      <c r="I76" s="169">
        <v>3497.8277663859935</v>
      </c>
    </row>
    <row r="77" spans="1:9" x14ac:dyDescent="0.2">
      <c r="A77" s="85" t="s">
        <v>94</v>
      </c>
      <c r="B77" s="169">
        <v>10770.487583640932</v>
      </c>
      <c r="C77" s="169">
        <v>12001.270848086353</v>
      </c>
      <c r="D77" s="169">
        <v>0</v>
      </c>
      <c r="E77" s="169">
        <v>11939.468249233012</v>
      </c>
      <c r="F77" s="169">
        <v>0</v>
      </c>
      <c r="G77" s="169">
        <v>10034.853394050469</v>
      </c>
      <c r="H77" s="169">
        <v>0</v>
      </c>
      <c r="I77" s="169">
        <v>5022.8055180443207</v>
      </c>
    </row>
    <row r="78" spans="1:9" x14ac:dyDescent="0.2">
      <c r="A78" s="85" t="s">
        <v>95</v>
      </c>
      <c r="B78" s="169">
        <v>11732.883922579085</v>
      </c>
      <c r="C78" s="169">
        <v>13183.150362428521</v>
      </c>
      <c r="D78" s="169">
        <v>13495.876734272446</v>
      </c>
      <c r="E78" s="169">
        <v>13199.728238089236</v>
      </c>
      <c r="F78" s="169">
        <v>0</v>
      </c>
      <c r="G78" s="169">
        <v>11355.961300067218</v>
      </c>
      <c r="H78" s="169">
        <v>0</v>
      </c>
      <c r="I78" s="169">
        <v>6462.5720941920972</v>
      </c>
    </row>
    <row r="79" spans="1:9" x14ac:dyDescent="0.2">
      <c r="A79" s="85" t="s">
        <v>96</v>
      </c>
      <c r="B79" s="169">
        <v>10332.806981342334</v>
      </c>
      <c r="C79" s="169">
        <v>10526.67219729128</v>
      </c>
      <c r="D79" s="169">
        <v>0</v>
      </c>
      <c r="E79" s="169">
        <v>10501.551333089556</v>
      </c>
      <c r="F79" s="169">
        <v>0</v>
      </c>
      <c r="G79" s="169">
        <v>10161.555430756711</v>
      </c>
      <c r="H79" s="169">
        <v>0</v>
      </c>
      <c r="I79" s="169">
        <v>8012.5956069411859</v>
      </c>
    </row>
    <row r="80" spans="1:9" x14ac:dyDescent="0.2">
      <c r="A80" s="85" t="s">
        <v>97</v>
      </c>
      <c r="B80" s="169">
        <v>15412.311318077542</v>
      </c>
      <c r="C80" s="169">
        <v>15412.311318077542</v>
      </c>
      <c r="D80" s="169">
        <v>0</v>
      </c>
      <c r="E80" s="169">
        <v>15412.311318077542</v>
      </c>
      <c r="F80" s="169">
        <v>0</v>
      </c>
      <c r="G80" s="169">
        <v>0</v>
      </c>
      <c r="H80" s="169">
        <v>0</v>
      </c>
      <c r="I80" s="169">
        <v>0</v>
      </c>
    </row>
    <row r="81" spans="1:9" x14ac:dyDescent="0.2">
      <c r="A81" s="85" t="s">
        <v>98</v>
      </c>
      <c r="B81" s="169">
        <v>18503.215105565589</v>
      </c>
      <c r="C81" s="169">
        <v>18503.215105565589</v>
      </c>
      <c r="D81" s="169">
        <v>0</v>
      </c>
      <c r="E81" s="169">
        <v>18503.215105565589</v>
      </c>
      <c r="F81" s="169">
        <v>0</v>
      </c>
      <c r="G81" s="169">
        <v>0</v>
      </c>
      <c r="H81" s="169">
        <v>0</v>
      </c>
      <c r="I81" s="169">
        <v>0</v>
      </c>
    </row>
    <row r="82" spans="1:9" x14ac:dyDescent="0.2">
      <c r="A82" s="85" t="s">
        <v>99</v>
      </c>
      <c r="B82" s="169">
        <v>12781.296472314472</v>
      </c>
      <c r="C82" s="169">
        <v>13215.608531039081</v>
      </c>
      <c r="D82" s="169">
        <v>0</v>
      </c>
      <c r="E82" s="169">
        <v>12781.296472314472</v>
      </c>
      <c r="F82" s="169">
        <v>0</v>
      </c>
      <c r="G82" s="169">
        <v>0</v>
      </c>
      <c r="H82" s="169">
        <v>0</v>
      </c>
      <c r="I82" s="169">
        <v>0</v>
      </c>
    </row>
    <row r="83" spans="1:9" x14ac:dyDescent="0.2">
      <c r="A83" s="85" t="s">
        <v>100</v>
      </c>
      <c r="B83" s="169">
        <v>20671.973887000408</v>
      </c>
      <c r="C83" s="169">
        <v>20292.028457020111</v>
      </c>
      <c r="D83" s="169">
        <v>0</v>
      </c>
      <c r="E83" s="169">
        <v>19743.867049475353</v>
      </c>
      <c r="F83" s="169">
        <v>0</v>
      </c>
      <c r="G83" s="169">
        <v>22386.803868414823</v>
      </c>
      <c r="H83" s="169">
        <v>0</v>
      </c>
      <c r="I83" s="169">
        <v>0</v>
      </c>
    </row>
    <row r="84" spans="1:9" x14ac:dyDescent="0.2">
      <c r="A84" s="85" t="s">
        <v>101</v>
      </c>
      <c r="B84" s="169">
        <v>12811.601257912025</v>
      </c>
      <c r="C84" s="169">
        <v>13101.602184504809</v>
      </c>
      <c r="D84" s="169">
        <v>0</v>
      </c>
      <c r="E84" s="169">
        <v>13049.981766467381</v>
      </c>
      <c r="F84" s="169">
        <v>0</v>
      </c>
      <c r="G84" s="169">
        <v>8817.5772873654114</v>
      </c>
      <c r="H84" s="169">
        <v>0</v>
      </c>
      <c r="I84" s="169">
        <v>0</v>
      </c>
    </row>
    <row r="85" spans="1:9" x14ac:dyDescent="0.2">
      <c r="A85" s="85" t="s">
        <v>102</v>
      </c>
      <c r="B85" s="169">
        <v>17740.94710861432</v>
      </c>
      <c r="C85" s="169">
        <v>17740.94710861432</v>
      </c>
      <c r="D85" s="169">
        <v>17740.94710861432</v>
      </c>
      <c r="E85" s="169">
        <v>0</v>
      </c>
      <c r="F85" s="169">
        <v>0</v>
      </c>
      <c r="G85" s="169">
        <v>0</v>
      </c>
      <c r="H85" s="169">
        <v>0</v>
      </c>
      <c r="I85" s="169">
        <v>0</v>
      </c>
    </row>
    <row r="86" spans="1:9" x14ac:dyDescent="0.2">
      <c r="A86" s="85" t="s">
        <v>103</v>
      </c>
      <c r="B86" s="169">
        <v>15866.316415632238</v>
      </c>
      <c r="C86" s="169">
        <v>15980.173213365433</v>
      </c>
      <c r="D86" s="169">
        <v>17257.5728447275</v>
      </c>
      <c r="E86" s="169">
        <v>12994.321407697449</v>
      </c>
      <c r="F86" s="169">
        <v>0</v>
      </c>
      <c r="G86" s="169">
        <v>11726.037557906498</v>
      </c>
      <c r="H86" s="169">
        <v>0</v>
      </c>
      <c r="I86" s="169">
        <v>0</v>
      </c>
    </row>
    <row r="87" spans="1:9" x14ac:dyDescent="0.2">
      <c r="A87" s="85" t="s">
        <v>104</v>
      </c>
      <c r="B87" s="169">
        <v>15899.788475764279</v>
      </c>
      <c r="C87" s="169">
        <v>16296.819438783728</v>
      </c>
      <c r="D87" s="169">
        <v>18147.214034544158</v>
      </c>
      <c r="E87" s="169">
        <v>14021.02163819841</v>
      </c>
      <c r="F87" s="169">
        <v>0</v>
      </c>
      <c r="G87" s="169">
        <v>12861.5880022943</v>
      </c>
      <c r="H87" s="169">
        <v>0</v>
      </c>
      <c r="I87" s="169">
        <v>0</v>
      </c>
    </row>
    <row r="88" spans="1:9" x14ac:dyDescent="0.2">
      <c r="A88" s="85" t="s">
        <v>105</v>
      </c>
      <c r="B88" s="169">
        <v>11150.377070998056</v>
      </c>
      <c r="C88" s="169">
        <v>10890.46674676534</v>
      </c>
      <c r="D88" s="169">
        <v>0</v>
      </c>
      <c r="E88" s="169">
        <v>10585.054017808536</v>
      </c>
      <c r="F88" s="169">
        <v>0</v>
      </c>
      <c r="G88" s="169">
        <v>13437.109621869406</v>
      </c>
      <c r="H88" s="169">
        <v>0</v>
      </c>
      <c r="I88" s="169">
        <v>0</v>
      </c>
    </row>
    <row r="89" spans="1:9" x14ac:dyDescent="0.2">
      <c r="A89" s="85" t="s">
        <v>106</v>
      </c>
      <c r="B89" s="169">
        <v>7966.5191380833612</v>
      </c>
      <c r="C89" s="169">
        <v>10751.373408166264</v>
      </c>
      <c r="D89" s="169">
        <v>0</v>
      </c>
      <c r="E89" s="169">
        <v>10301.079246222984</v>
      </c>
      <c r="F89" s="169">
        <v>0</v>
      </c>
      <c r="G89" s="169">
        <v>6588.5742840656885</v>
      </c>
      <c r="H89" s="169">
        <v>0</v>
      </c>
      <c r="I89" s="169">
        <v>3652.2799697219771</v>
      </c>
    </row>
    <row r="90" spans="1:9" x14ac:dyDescent="0.2">
      <c r="A90" s="85" t="s">
        <v>107</v>
      </c>
      <c r="B90" s="169">
        <v>5408.0185746576353</v>
      </c>
      <c r="C90" s="169">
        <v>5627.6892459164392</v>
      </c>
      <c r="D90" s="169">
        <v>0</v>
      </c>
      <c r="E90" s="169">
        <v>0</v>
      </c>
      <c r="F90" s="169">
        <v>5627.6892459164392</v>
      </c>
      <c r="G90" s="169">
        <v>5317.8929439726235</v>
      </c>
      <c r="H90" s="169">
        <v>0</v>
      </c>
      <c r="I90" s="169">
        <v>1980.5228654288853</v>
      </c>
    </row>
    <row r="91" spans="1:9" x14ac:dyDescent="0.2">
      <c r="A91" s="85" t="s">
        <v>108</v>
      </c>
      <c r="B91" s="169">
        <v>11805.34254138536</v>
      </c>
      <c r="C91" s="169">
        <v>11828.24891684168</v>
      </c>
      <c r="D91" s="169">
        <v>0</v>
      </c>
      <c r="E91" s="169">
        <v>11805.34254138536</v>
      </c>
      <c r="F91" s="169">
        <v>0</v>
      </c>
      <c r="G91" s="169">
        <v>0</v>
      </c>
      <c r="H91" s="169">
        <v>0</v>
      </c>
      <c r="I91" s="169">
        <v>0</v>
      </c>
    </row>
    <row r="92" spans="1:9" x14ac:dyDescent="0.2">
      <c r="A92" s="85" t="s">
        <v>121</v>
      </c>
      <c r="B92" s="169">
        <v>0</v>
      </c>
      <c r="C92" s="169">
        <v>0</v>
      </c>
      <c r="D92" s="169">
        <v>0</v>
      </c>
      <c r="E92" s="169">
        <v>0</v>
      </c>
      <c r="F92" s="169">
        <v>0</v>
      </c>
      <c r="G92" s="169">
        <v>0</v>
      </c>
      <c r="H92" s="169">
        <v>0</v>
      </c>
      <c r="I92" s="169">
        <v>0</v>
      </c>
    </row>
    <row r="93" spans="1:9" x14ac:dyDescent="0.2">
      <c r="A93" s="85" t="s">
        <v>76</v>
      </c>
      <c r="B93" s="169">
        <v>0</v>
      </c>
      <c r="C93" s="169">
        <v>0</v>
      </c>
      <c r="D93" s="169">
        <v>0</v>
      </c>
      <c r="E93" s="169">
        <v>0</v>
      </c>
      <c r="F93" s="169">
        <v>0</v>
      </c>
      <c r="G93" s="169">
        <v>0</v>
      </c>
      <c r="H93" s="169">
        <v>0</v>
      </c>
      <c r="I93" s="169">
        <v>0</v>
      </c>
    </row>
    <row r="94" spans="1:9" x14ac:dyDescent="0.2">
      <c r="A94" s="85" t="s">
        <v>110</v>
      </c>
      <c r="B94" s="169">
        <v>13436.454786317436</v>
      </c>
      <c r="C94" s="169">
        <v>16246.041322859581</v>
      </c>
      <c r="D94" s="169">
        <v>0</v>
      </c>
      <c r="E94" s="169">
        <v>15769.755689425167</v>
      </c>
      <c r="F94" s="169">
        <v>0</v>
      </c>
      <c r="G94" s="169">
        <v>12879.258047394273</v>
      </c>
      <c r="H94" s="169">
        <v>0</v>
      </c>
      <c r="I94" s="169">
        <v>3450.1843740869249</v>
      </c>
    </row>
    <row r="95" spans="1:9" x14ac:dyDescent="0.2">
      <c r="A95" s="8"/>
      <c r="E95" s="106"/>
      <c r="F95" s="106"/>
      <c r="G95" s="106"/>
    </row>
    <row r="96" spans="1:9" x14ac:dyDescent="0.2">
      <c r="A96" s="14" t="s">
        <v>16</v>
      </c>
      <c r="B96" s="81"/>
      <c r="C96" s="81"/>
      <c r="D96" s="81"/>
      <c r="E96" s="81"/>
      <c r="F96" s="81"/>
      <c r="G96" s="81"/>
      <c r="H96" s="81"/>
      <c r="I96" s="81"/>
    </row>
    <row r="97" spans="1:9" x14ac:dyDescent="0.2">
      <c r="A97" s="85" t="s">
        <v>111</v>
      </c>
      <c r="B97" s="169">
        <v>19838.421792000441</v>
      </c>
      <c r="C97" s="169">
        <v>19089.946065267206</v>
      </c>
      <c r="D97" s="169">
        <v>22365.473358872365</v>
      </c>
      <c r="E97" s="169">
        <v>18399.466843122707</v>
      </c>
      <c r="F97" s="169">
        <v>0</v>
      </c>
      <c r="G97" s="169">
        <v>22065.979464758737</v>
      </c>
      <c r="H97" s="169">
        <v>0</v>
      </c>
      <c r="I97" s="169">
        <v>0</v>
      </c>
    </row>
    <row r="98" spans="1:9" x14ac:dyDescent="0.2">
      <c r="A98" s="85" t="s">
        <v>112</v>
      </c>
      <c r="B98" s="169">
        <v>19461.494489503191</v>
      </c>
      <c r="C98" s="169">
        <v>19167.104878571026</v>
      </c>
      <c r="D98" s="169">
        <v>19881.261934393173</v>
      </c>
      <c r="E98" s="169">
        <v>18097.75369384966</v>
      </c>
      <c r="F98" s="169">
        <v>0</v>
      </c>
      <c r="G98" s="169">
        <v>23048.234217501464</v>
      </c>
      <c r="H98" s="169">
        <v>0</v>
      </c>
      <c r="I98" s="169">
        <v>0</v>
      </c>
    </row>
    <row r="99" spans="1:9" x14ac:dyDescent="0.2">
      <c r="A99" s="85" t="s">
        <v>113</v>
      </c>
      <c r="B99" s="169">
        <v>15697.738072766475</v>
      </c>
      <c r="C99" s="169">
        <v>16071.982096276981</v>
      </c>
      <c r="D99" s="169">
        <v>17612.593977784632</v>
      </c>
      <c r="E99" s="169">
        <v>14916.75245208311</v>
      </c>
      <c r="F99" s="169">
        <v>0</v>
      </c>
      <c r="G99" s="169">
        <v>15260.742492053565</v>
      </c>
      <c r="H99" s="169">
        <v>0</v>
      </c>
      <c r="I99" s="169">
        <v>3325.2320096847693</v>
      </c>
    </row>
    <row r="100" spans="1:9" x14ac:dyDescent="0.2">
      <c r="A100" s="85" t="s">
        <v>114</v>
      </c>
      <c r="B100" s="169">
        <v>15628.683441854846</v>
      </c>
      <c r="C100" s="169">
        <v>15663.136530609654</v>
      </c>
      <c r="D100" s="169">
        <v>16844.644301069424</v>
      </c>
      <c r="E100" s="169">
        <v>15494.073421052984</v>
      </c>
      <c r="F100" s="169">
        <v>0</v>
      </c>
      <c r="G100" s="169">
        <v>0</v>
      </c>
      <c r="H100" s="169">
        <v>0</v>
      </c>
      <c r="I100" s="169">
        <v>0</v>
      </c>
    </row>
    <row r="101" spans="1:9" x14ac:dyDescent="0.2">
      <c r="A101" s="85" t="s">
        <v>115</v>
      </c>
      <c r="B101" s="169">
        <v>10069.633705399128</v>
      </c>
      <c r="C101" s="169">
        <v>11004.761861502304</v>
      </c>
      <c r="D101" s="169">
        <v>16129.301177387239</v>
      </c>
      <c r="E101" s="169">
        <v>11173.217811076987</v>
      </c>
      <c r="F101" s="169">
        <v>4653.8796851352672</v>
      </c>
      <c r="G101" s="169">
        <v>9490.9060537767073</v>
      </c>
      <c r="H101" s="169">
        <v>0</v>
      </c>
      <c r="I101" s="169">
        <v>3953.5803783397832</v>
      </c>
    </row>
    <row r="102" spans="1:9" x14ac:dyDescent="0.2">
      <c r="A102" s="41" t="s">
        <v>116</v>
      </c>
      <c r="B102" s="169">
        <v>9269.5180985549305</v>
      </c>
      <c r="C102" s="169">
        <v>7489.6412260197158</v>
      </c>
      <c r="D102" s="169">
        <v>0</v>
      </c>
      <c r="E102" s="169">
        <v>7361.4193710293011</v>
      </c>
      <c r="F102" s="169">
        <v>0</v>
      </c>
      <c r="G102" s="169">
        <v>10076.101136628142</v>
      </c>
      <c r="H102" s="169">
        <v>0</v>
      </c>
      <c r="I102" s="169">
        <v>3189.9018579661983</v>
      </c>
    </row>
    <row r="103" spans="1:9" x14ac:dyDescent="0.2">
      <c r="A103" s="85" t="s">
        <v>117</v>
      </c>
      <c r="B103" s="169">
        <v>10101.776295442374</v>
      </c>
      <c r="C103" s="169">
        <v>12024.959882126837</v>
      </c>
      <c r="D103" s="169">
        <v>16247.435317163843</v>
      </c>
      <c r="E103" s="169">
        <v>11950.8986131087</v>
      </c>
      <c r="F103" s="169">
        <v>0</v>
      </c>
      <c r="G103" s="169">
        <v>8160.5190016665101</v>
      </c>
      <c r="H103" s="169">
        <v>0</v>
      </c>
      <c r="I103" s="169">
        <v>4342.0308866887335</v>
      </c>
    </row>
    <row r="104" spans="1:9" x14ac:dyDescent="0.2">
      <c r="A104" s="85" t="s">
        <v>118</v>
      </c>
      <c r="B104" s="169">
        <v>11823.787731934855</v>
      </c>
      <c r="C104" s="169">
        <v>12818.592795001836</v>
      </c>
      <c r="D104" s="169">
        <v>13632.615117616377</v>
      </c>
      <c r="E104" s="169">
        <v>12780.889024497996</v>
      </c>
      <c r="F104" s="169">
        <v>0</v>
      </c>
      <c r="G104" s="169">
        <v>9971.2146605630096</v>
      </c>
      <c r="H104" s="169">
        <v>0</v>
      </c>
      <c r="I104" s="169">
        <v>6614.9933443481304</v>
      </c>
    </row>
    <row r="105" spans="1:9" x14ac:dyDescent="0.2">
      <c r="A105" s="85" t="s">
        <v>119</v>
      </c>
      <c r="B105" s="169">
        <v>6529.9242801846967</v>
      </c>
      <c r="C105" s="169">
        <v>7057.4486198102577</v>
      </c>
      <c r="D105" s="169">
        <v>9877.8787232349296</v>
      </c>
      <c r="E105" s="169">
        <v>6951.9630135613907</v>
      </c>
      <c r="F105" s="169">
        <v>5927.2247669298658</v>
      </c>
      <c r="G105" s="169">
        <v>5016.9326383997259</v>
      </c>
      <c r="H105" s="169">
        <v>0</v>
      </c>
      <c r="I105" s="169">
        <v>3686.2588841387669</v>
      </c>
    </row>
    <row r="106" spans="1:9" x14ac:dyDescent="0.2">
      <c r="A106" s="85" t="s">
        <v>120</v>
      </c>
      <c r="B106" s="169">
        <v>13742.662882602797</v>
      </c>
      <c r="C106" s="169">
        <v>13742.662882602797</v>
      </c>
      <c r="D106" s="169">
        <v>13742.662882602797</v>
      </c>
      <c r="E106" s="169">
        <v>0</v>
      </c>
      <c r="F106" s="169">
        <v>0</v>
      </c>
      <c r="G106" s="169">
        <v>0</v>
      </c>
      <c r="H106" s="169">
        <v>0</v>
      </c>
      <c r="I106" s="169">
        <v>0</v>
      </c>
    </row>
    <row r="107" spans="1:9" x14ac:dyDescent="0.2">
      <c r="A107" s="85" t="s">
        <v>109</v>
      </c>
      <c r="B107" s="169">
        <v>0</v>
      </c>
      <c r="C107" s="169">
        <v>0</v>
      </c>
      <c r="D107" s="169">
        <v>0</v>
      </c>
      <c r="E107" s="169">
        <v>0</v>
      </c>
      <c r="F107" s="169">
        <v>0</v>
      </c>
      <c r="G107" s="169">
        <v>0</v>
      </c>
      <c r="H107" s="169">
        <v>0</v>
      </c>
      <c r="I107" s="169">
        <v>0</v>
      </c>
    </row>
    <row r="108" spans="1:9" x14ac:dyDescent="0.2">
      <c r="A108" s="85" t="s">
        <v>76</v>
      </c>
      <c r="B108" s="169">
        <v>0</v>
      </c>
      <c r="C108" s="169">
        <v>0</v>
      </c>
      <c r="D108" s="169">
        <v>0</v>
      </c>
      <c r="E108" s="169">
        <v>0</v>
      </c>
      <c r="F108" s="169">
        <v>0</v>
      </c>
      <c r="G108" s="169">
        <v>0</v>
      </c>
      <c r="H108" s="169">
        <v>0</v>
      </c>
      <c r="I108" s="169">
        <v>0</v>
      </c>
    </row>
    <row r="109" spans="1:9" x14ac:dyDescent="0.2">
      <c r="A109" s="170" t="s">
        <v>110</v>
      </c>
      <c r="B109" s="184">
        <v>12035.528466369009</v>
      </c>
      <c r="C109" s="184">
        <v>13028.161820659754</v>
      </c>
      <c r="D109" s="184">
        <v>0</v>
      </c>
      <c r="E109" s="184">
        <v>13028.161820659754</v>
      </c>
      <c r="F109" s="184">
        <v>0</v>
      </c>
      <c r="G109" s="184">
        <v>9437.4017027798764</v>
      </c>
      <c r="H109" s="184">
        <v>0</v>
      </c>
      <c r="I109" s="184">
        <v>0</v>
      </c>
    </row>
    <row r="110" spans="1:9" x14ac:dyDescent="0.2">
      <c r="A110" s="11" t="str">
        <f>'C01'!$A$33</f>
        <v>Fuente: Instituto Nacional de Estadística (INE).  LXXXIV Encuesta Permanente de Hogares de Propósitos Múltiples, junio 2026.</v>
      </c>
      <c r="E110" s="106"/>
      <c r="F110" s="106"/>
      <c r="G110" s="106"/>
    </row>
    <row r="111" spans="1:9" x14ac:dyDescent="0.2">
      <c r="E111" s="106"/>
      <c r="F111" s="106"/>
      <c r="G111" s="106"/>
    </row>
    <row r="112" spans="1:9" x14ac:dyDescent="0.2">
      <c r="A112" s="11"/>
      <c r="E112" s="106"/>
      <c r="F112" s="106"/>
      <c r="G112" s="106"/>
    </row>
    <row r="113" spans="8:9" x14ac:dyDescent="0.2">
      <c r="H113" s="109"/>
      <c r="I113" s="109"/>
    </row>
    <row r="114" spans="8:9" x14ac:dyDescent="0.2">
      <c r="H114" s="109"/>
      <c r="I114" s="109"/>
    </row>
    <row r="115" spans="8:9" x14ac:dyDescent="0.2">
      <c r="H115" s="109"/>
      <c r="I115" s="109"/>
    </row>
    <row r="116" spans="8:9" x14ac:dyDescent="0.2">
      <c r="H116" s="109"/>
      <c r="I116" s="109"/>
    </row>
    <row r="117" spans="8:9" x14ac:dyDescent="0.2">
      <c r="H117" s="109"/>
      <c r="I117" s="109"/>
    </row>
    <row r="118" spans="8:9" x14ac:dyDescent="0.2">
      <c r="H118" s="109"/>
      <c r="I118" s="109"/>
    </row>
    <row r="119" spans="8:9" x14ac:dyDescent="0.2">
      <c r="H119" s="109"/>
      <c r="I119" s="109"/>
    </row>
  </sheetData>
  <mergeCells count="20">
    <mergeCell ref="A64:A66"/>
    <mergeCell ref="G65:G66"/>
    <mergeCell ref="B64:H64"/>
    <mergeCell ref="I5:I6"/>
    <mergeCell ref="B4:I4"/>
    <mergeCell ref="I65:I66"/>
    <mergeCell ref="A62:I62"/>
    <mergeCell ref="H65:H66"/>
    <mergeCell ref="B65:B66"/>
    <mergeCell ref="C65:F65"/>
    <mergeCell ref="A1:I1"/>
    <mergeCell ref="A2:I2"/>
    <mergeCell ref="A3:I3"/>
    <mergeCell ref="A60:I60"/>
    <mergeCell ref="A61:I61"/>
    <mergeCell ref="A4:A6"/>
    <mergeCell ref="G5:G6"/>
    <mergeCell ref="B5:B6"/>
    <mergeCell ref="C5:F5"/>
    <mergeCell ref="H5:H6"/>
  </mergeCells>
  <phoneticPr fontId="4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J139"/>
  <sheetViews>
    <sheetView tabSelected="1" zoomScaleNormal="100" workbookViewId="0">
      <selection activeCell="B21" sqref="B21"/>
    </sheetView>
  </sheetViews>
  <sheetFormatPr baseColWidth="10" defaultColWidth="11.6640625" defaultRowHeight="11.25" x14ac:dyDescent="0.2"/>
  <cols>
    <col min="1" max="1" width="58.1640625" style="106" customWidth="1"/>
    <col min="2" max="2" width="18.6640625" style="106" bestFit="1" customWidth="1"/>
    <col min="3" max="4" width="18.5" style="106" bestFit="1" customWidth="1"/>
    <col min="5" max="6" width="18.33203125" style="106" bestFit="1" customWidth="1"/>
    <col min="7" max="7" width="18.6640625" style="106" bestFit="1" customWidth="1"/>
    <col min="8" max="8" width="18.5" style="106" bestFit="1" customWidth="1"/>
    <col min="9" max="9" width="11.6640625" style="106"/>
    <col min="10" max="10" width="13.83203125" style="106" customWidth="1"/>
    <col min="11" max="16384" width="11.6640625" style="106"/>
  </cols>
  <sheetData>
    <row r="1" spans="1:10" ht="24" customHeight="1" x14ac:dyDescent="0.2">
      <c r="A1" s="251" t="s">
        <v>151</v>
      </c>
      <c r="B1" s="251"/>
      <c r="C1" s="251"/>
      <c r="D1" s="251"/>
      <c r="E1" s="251"/>
      <c r="F1" s="251"/>
      <c r="G1" s="251"/>
      <c r="H1" s="251"/>
      <c r="I1" s="251"/>
      <c r="J1" s="251"/>
    </row>
    <row r="2" spans="1:10" x14ac:dyDescent="0.2">
      <c r="A2" s="252" t="s">
        <v>32</v>
      </c>
      <c r="B2" s="252"/>
      <c r="C2" s="252"/>
      <c r="D2" s="252"/>
      <c r="E2" s="252"/>
      <c r="F2" s="252"/>
      <c r="G2" s="252"/>
      <c r="H2" s="252"/>
      <c r="I2" s="252"/>
      <c r="J2" s="252"/>
    </row>
    <row r="3" spans="1:10" ht="12" customHeight="1" x14ac:dyDescent="0.2">
      <c r="A3" s="245" t="s">
        <v>31</v>
      </c>
      <c r="B3" s="248" t="s">
        <v>29</v>
      </c>
      <c r="C3" s="250" t="s">
        <v>7</v>
      </c>
      <c r="D3" s="250"/>
      <c r="E3" s="250"/>
      <c r="F3" s="250"/>
      <c r="G3" s="245" t="s">
        <v>30</v>
      </c>
      <c r="H3" s="245" t="s">
        <v>124</v>
      </c>
      <c r="I3" s="245" t="s">
        <v>122</v>
      </c>
      <c r="J3" s="236" t="s">
        <v>130</v>
      </c>
    </row>
    <row r="4" spans="1:10" ht="20.25" customHeight="1" x14ac:dyDescent="0.2">
      <c r="A4" s="246"/>
      <c r="B4" s="249"/>
      <c r="C4" s="188" t="s">
        <v>0</v>
      </c>
      <c r="D4" s="33" t="s">
        <v>86</v>
      </c>
      <c r="E4" s="33" t="s">
        <v>10</v>
      </c>
      <c r="F4" s="33" t="s">
        <v>87</v>
      </c>
      <c r="G4" s="246"/>
      <c r="H4" s="246"/>
      <c r="I4" s="246"/>
      <c r="J4" s="238"/>
    </row>
    <row r="5" spans="1:10" x14ac:dyDescent="0.2">
      <c r="A5" s="111"/>
      <c r="B5" s="12"/>
      <c r="C5" s="12"/>
      <c r="D5" s="12"/>
      <c r="E5" s="12"/>
      <c r="F5" s="12"/>
      <c r="G5" s="12"/>
      <c r="H5" s="178"/>
    </row>
    <row r="6" spans="1:10" x14ac:dyDescent="0.2">
      <c r="A6" s="27" t="s">
        <v>57</v>
      </c>
      <c r="B6" s="77">
        <v>8.3202198677224679</v>
      </c>
      <c r="C6" s="77">
        <v>7.3560422716922353</v>
      </c>
      <c r="D6" s="77">
        <v>13.068642152380052</v>
      </c>
      <c r="E6" s="77">
        <v>8.6150589808678522</v>
      </c>
      <c r="F6" s="77">
        <v>6.8267335994703853</v>
      </c>
      <c r="G6" s="77">
        <v>7.5792026681114395</v>
      </c>
      <c r="H6" s="77">
        <v>0</v>
      </c>
      <c r="I6" s="77">
        <v>7.7676322854788689</v>
      </c>
      <c r="J6" s="77">
        <v>6.715232457837069</v>
      </c>
    </row>
    <row r="7" spans="1:10" ht="12.75" customHeight="1" x14ac:dyDescent="0.2">
      <c r="A7" s="112"/>
      <c r="B7" s="77"/>
      <c r="C7" s="77"/>
      <c r="D7" s="77"/>
      <c r="E7" s="77"/>
      <c r="F7" s="77"/>
      <c r="G7" s="77"/>
      <c r="H7" s="77"/>
      <c r="I7" s="77"/>
      <c r="J7" s="77"/>
    </row>
    <row r="8" spans="1:10" ht="12.75" customHeight="1" x14ac:dyDescent="0.2">
      <c r="A8" s="88" t="s">
        <v>11</v>
      </c>
    </row>
    <row r="9" spans="1:10" x14ac:dyDescent="0.2">
      <c r="A9" s="113" t="s">
        <v>55</v>
      </c>
      <c r="B9" s="166">
        <v>9.4242481799710269</v>
      </c>
      <c r="C9" s="166">
        <v>8.4539228090573246</v>
      </c>
      <c r="D9" s="166">
        <v>13.480438737352237</v>
      </c>
      <c r="E9" s="166">
        <v>9.7516984501897834</v>
      </c>
      <c r="F9" s="166">
        <v>6.9813947166109642</v>
      </c>
      <c r="G9" s="166">
        <v>8.6011103065873371</v>
      </c>
      <c r="H9" s="166">
        <v>0</v>
      </c>
      <c r="I9" s="166">
        <v>9.3012656103076008</v>
      </c>
      <c r="J9" s="166">
        <v>7.6591918573379356</v>
      </c>
    </row>
    <row r="10" spans="1:10" x14ac:dyDescent="0.2">
      <c r="A10" s="114" t="s">
        <v>50</v>
      </c>
      <c r="B10" s="166">
        <v>10.660024000917664</v>
      </c>
      <c r="C10" s="166">
        <v>6.0797014839992647</v>
      </c>
      <c r="D10" s="166">
        <v>14.175641278994163</v>
      </c>
      <c r="E10" s="166">
        <v>11.020907545868706</v>
      </c>
      <c r="F10" s="166">
        <v>6.7643476480982887</v>
      </c>
      <c r="G10" s="166">
        <v>9.1189335434938297</v>
      </c>
      <c r="H10" s="166">
        <v>0</v>
      </c>
      <c r="I10" s="166">
        <v>10.030249223833621</v>
      </c>
      <c r="J10" s="166">
        <v>9.4606096804037954</v>
      </c>
    </row>
    <row r="11" spans="1:10" x14ac:dyDescent="0.2">
      <c r="A11" s="114" t="s">
        <v>51</v>
      </c>
      <c r="B11" s="166">
        <v>10.2727721551211</v>
      </c>
      <c r="C11" s="166">
        <v>9.1749567356664574</v>
      </c>
      <c r="D11" s="166">
        <v>13.342354393908213</v>
      </c>
      <c r="E11" s="166">
        <v>10.823766333627674</v>
      </c>
      <c r="F11" s="166">
        <v>7.6982313644856637</v>
      </c>
      <c r="G11" s="166">
        <v>9.7445449232838381</v>
      </c>
      <c r="H11" s="166">
        <v>0</v>
      </c>
      <c r="I11" s="166">
        <v>9.9693568035984672</v>
      </c>
      <c r="J11" s="166">
        <v>8.7201584688207436</v>
      </c>
    </row>
    <row r="12" spans="1:10" x14ac:dyDescent="0.2">
      <c r="A12" s="114" t="s">
        <v>74</v>
      </c>
      <c r="B12" s="166">
        <v>8.8220436425518454</v>
      </c>
      <c r="C12" s="166">
        <v>9.6876614977606508</v>
      </c>
      <c r="D12" s="166">
        <v>13.058531281282217</v>
      </c>
      <c r="E12" s="166">
        <v>9.0435390354010856</v>
      </c>
      <c r="F12" s="166">
        <v>6.9230392325635757</v>
      </c>
      <c r="G12" s="166">
        <v>8.234605235839469</v>
      </c>
      <c r="H12" s="166">
        <v>0</v>
      </c>
      <c r="I12" s="166">
        <v>8.9675293104981275</v>
      </c>
      <c r="J12" s="166">
        <v>7.0136452986342892</v>
      </c>
    </row>
    <row r="13" spans="1:10" x14ac:dyDescent="0.2">
      <c r="A13" s="113" t="s">
        <v>52</v>
      </c>
      <c r="B13" s="166">
        <v>6.5372893441742601</v>
      </c>
      <c r="C13" s="166">
        <v>8.0447333899142688</v>
      </c>
      <c r="D13" s="166">
        <v>11.69321181414654</v>
      </c>
      <c r="E13" s="166">
        <v>6.5893425590473615</v>
      </c>
      <c r="F13" s="166">
        <v>6.5519369785255916</v>
      </c>
      <c r="G13" s="166">
        <v>6.1137254392975686</v>
      </c>
      <c r="H13" s="166">
        <v>0</v>
      </c>
      <c r="I13" s="166">
        <v>6.7696041014680768</v>
      </c>
      <c r="J13" s="166">
        <v>5.7752315006069495</v>
      </c>
    </row>
    <row r="14" spans="1:10" x14ac:dyDescent="0.2">
      <c r="A14" s="115"/>
    </row>
    <row r="15" spans="1:10" x14ac:dyDescent="0.2">
      <c r="A15" s="88" t="s">
        <v>12</v>
      </c>
    </row>
    <row r="16" spans="1:10" x14ac:dyDescent="0.2">
      <c r="A16" s="126" t="s">
        <v>35</v>
      </c>
      <c r="B16" s="166"/>
      <c r="C16" s="166"/>
      <c r="D16" s="166"/>
      <c r="E16" s="166"/>
      <c r="F16" s="166"/>
      <c r="G16" s="166"/>
      <c r="H16" s="166"/>
      <c r="I16" s="166"/>
      <c r="J16" s="166"/>
    </row>
    <row r="17" spans="1:10" ht="12.75" customHeight="1" x14ac:dyDescent="0.2">
      <c r="A17" s="189" t="s">
        <v>144</v>
      </c>
      <c r="B17" s="166">
        <v>4.7506739072032547</v>
      </c>
      <c r="C17" s="166">
        <v>4.6206920360504391</v>
      </c>
      <c r="D17" s="166">
        <v>4.7391853698560817</v>
      </c>
      <c r="E17" s="166">
        <v>4.8545128039616454</v>
      </c>
      <c r="F17" s="166">
        <v>4.8243307161711177</v>
      </c>
      <c r="G17" s="166">
        <v>4.597859265869455</v>
      </c>
      <c r="H17" s="166">
        <v>0</v>
      </c>
      <c r="I17" s="166">
        <v>4.8207996878908093</v>
      </c>
      <c r="J17" s="166">
        <v>4.608623255708765</v>
      </c>
    </row>
    <row r="18" spans="1:10" ht="12.75" customHeight="1" x14ac:dyDescent="0.2">
      <c r="A18" s="189" t="s">
        <v>143</v>
      </c>
      <c r="B18" s="166">
        <v>8.5195097738232537</v>
      </c>
      <c r="C18" s="166">
        <v>8.5230452425527368</v>
      </c>
      <c r="D18" s="166">
        <v>8.5950071429097434</v>
      </c>
      <c r="E18" s="166">
        <v>8.5165782636708585</v>
      </c>
      <c r="F18" s="166">
        <v>8.4346339016515159</v>
      </c>
      <c r="G18" s="166">
        <v>8.5707653839649254</v>
      </c>
      <c r="H18" s="166">
        <v>0</v>
      </c>
      <c r="I18" s="166">
        <v>8.6399997475255841</v>
      </c>
      <c r="J18" s="166">
        <v>8.5878585368507139</v>
      </c>
    </row>
    <row r="19" spans="1:10" x14ac:dyDescent="0.2">
      <c r="A19" s="189" t="s">
        <v>145</v>
      </c>
      <c r="B19" s="166">
        <v>11.650482034382923</v>
      </c>
      <c r="C19" s="166">
        <v>11.613867300047199</v>
      </c>
      <c r="D19" s="166">
        <v>11.750194809031614</v>
      </c>
      <c r="E19" s="166">
        <v>11.668104798996039</v>
      </c>
      <c r="F19" s="166">
        <v>11.339804215314068</v>
      </c>
      <c r="G19" s="166">
        <v>11.665903362756975</v>
      </c>
      <c r="H19" s="166">
        <v>0</v>
      </c>
      <c r="I19" s="166">
        <v>11.393176255404883</v>
      </c>
      <c r="J19" s="166">
        <v>11.442044309048331</v>
      </c>
    </row>
    <row r="20" spans="1:10" ht="12.75" customHeight="1" x14ac:dyDescent="0.2">
      <c r="A20" s="126" t="s">
        <v>38</v>
      </c>
      <c r="B20" s="166">
        <v>16.021085761266416</v>
      </c>
      <c r="C20" s="166">
        <v>16.016324625016999</v>
      </c>
      <c r="D20" s="166">
        <v>16.537960709100759</v>
      </c>
      <c r="E20" s="166">
        <v>15.845599305193977</v>
      </c>
      <c r="F20" s="166">
        <v>15.234348124851254</v>
      </c>
      <c r="G20" s="166">
        <v>16.105513910480799</v>
      </c>
      <c r="H20" s="166">
        <v>0</v>
      </c>
      <c r="I20" s="166">
        <v>15.434402784709915</v>
      </c>
      <c r="J20" s="166">
        <v>15.89784673840145</v>
      </c>
    </row>
    <row r="21" spans="1:10" x14ac:dyDescent="0.2">
      <c r="A21" s="124" t="s">
        <v>45</v>
      </c>
      <c r="B21" s="166">
        <v>0</v>
      </c>
      <c r="C21" s="166">
        <v>0</v>
      </c>
      <c r="D21" s="166">
        <v>0</v>
      </c>
      <c r="E21" s="166">
        <v>0</v>
      </c>
      <c r="F21" s="166">
        <v>0</v>
      </c>
      <c r="G21" s="166">
        <v>0</v>
      </c>
      <c r="H21" s="166">
        <v>0</v>
      </c>
      <c r="I21" s="166">
        <v>0</v>
      </c>
      <c r="J21" s="166">
        <v>0</v>
      </c>
    </row>
    <row r="22" spans="1:10" ht="12.75" customHeight="1" x14ac:dyDescent="0.2">
      <c r="A22" s="113"/>
    </row>
    <row r="23" spans="1:10" x14ac:dyDescent="0.2">
      <c r="A23" s="88" t="s">
        <v>17</v>
      </c>
    </row>
    <row r="24" spans="1:10" x14ac:dyDescent="0.2">
      <c r="A24" s="113" t="s">
        <v>39</v>
      </c>
      <c r="B24" s="166">
        <v>7.1430717042794507</v>
      </c>
      <c r="C24" s="166">
        <v>7.1393249341634384</v>
      </c>
      <c r="D24" s="166">
        <v>10.552762274967733</v>
      </c>
      <c r="E24" s="166">
        <v>7.105447718722818</v>
      </c>
      <c r="F24" s="166">
        <v>7.4751919811212799</v>
      </c>
      <c r="G24" s="166">
        <v>7.4491951777530581</v>
      </c>
      <c r="H24" s="166">
        <v>0</v>
      </c>
      <c r="I24" s="166">
        <v>7.7114221671483154</v>
      </c>
      <c r="J24" s="166">
        <v>6.4632822050850463</v>
      </c>
    </row>
    <row r="25" spans="1:10" x14ac:dyDescent="0.2">
      <c r="A25" s="113" t="s">
        <v>40</v>
      </c>
      <c r="B25" s="166">
        <v>9.0261772106885871</v>
      </c>
      <c r="C25" s="166">
        <v>8.4340737075777241</v>
      </c>
      <c r="D25" s="166">
        <v>10.963212177145987</v>
      </c>
      <c r="E25" s="166">
        <v>9.1617102833861157</v>
      </c>
      <c r="F25" s="166">
        <v>7.9039994800771449</v>
      </c>
      <c r="G25" s="166">
        <v>9.1586621495956351</v>
      </c>
      <c r="H25" s="166">
        <v>0</v>
      </c>
      <c r="I25" s="166">
        <v>8.5887733635997581</v>
      </c>
      <c r="J25" s="166">
        <v>7.6217219781882815</v>
      </c>
    </row>
    <row r="26" spans="1:10" x14ac:dyDescent="0.2">
      <c r="A26" s="113" t="s">
        <v>41</v>
      </c>
      <c r="B26" s="166">
        <v>9.3071820539480434</v>
      </c>
      <c r="C26" s="166">
        <v>8.4689053005134998</v>
      </c>
      <c r="D26" s="166">
        <v>12.87985236911976</v>
      </c>
      <c r="E26" s="166">
        <v>9.6024713031235525</v>
      </c>
      <c r="F26" s="166">
        <v>7.4971645284421671</v>
      </c>
      <c r="G26" s="166">
        <v>9.0669393939655478</v>
      </c>
      <c r="H26" s="166">
        <v>0</v>
      </c>
      <c r="I26" s="166">
        <v>7.9449546319708384</v>
      </c>
      <c r="J26" s="166">
        <v>7.6797351987438551</v>
      </c>
    </row>
    <row r="27" spans="1:10" x14ac:dyDescent="0.2">
      <c r="A27" s="113" t="s">
        <v>46</v>
      </c>
      <c r="B27" s="166">
        <v>9.3402078006583924</v>
      </c>
      <c r="C27" s="166">
        <v>8.5775311929181228</v>
      </c>
      <c r="D27" s="166">
        <v>13.83972707730382</v>
      </c>
      <c r="E27" s="166">
        <v>9.3973284841393649</v>
      </c>
      <c r="F27" s="166">
        <v>7.8127990422339586</v>
      </c>
      <c r="G27" s="166">
        <v>9.0120824087327929</v>
      </c>
      <c r="H27" s="166">
        <v>0</v>
      </c>
      <c r="I27" s="166">
        <v>8.8638447111395706</v>
      </c>
      <c r="J27" s="166">
        <v>7.1652975867974513</v>
      </c>
    </row>
    <row r="28" spans="1:10" ht="12.75" customHeight="1" x14ac:dyDescent="0.2">
      <c r="A28" s="113" t="s">
        <v>47</v>
      </c>
      <c r="B28" s="166">
        <v>8.6082306059560398</v>
      </c>
      <c r="C28" s="166">
        <v>7.7239461908841207</v>
      </c>
      <c r="D28" s="166">
        <v>13.99372057551631</v>
      </c>
      <c r="E28" s="166">
        <v>8.6075202390741108</v>
      </c>
      <c r="F28" s="166">
        <v>6.3596478230650701</v>
      </c>
      <c r="G28" s="166">
        <v>8.0581754382681634</v>
      </c>
      <c r="H28" s="166">
        <v>0</v>
      </c>
      <c r="I28" s="166">
        <v>7.7956269463599632</v>
      </c>
      <c r="J28" s="166">
        <v>6.319767326486069</v>
      </c>
    </row>
    <row r="29" spans="1:10" x14ac:dyDescent="0.2">
      <c r="A29" s="113" t="s">
        <v>48</v>
      </c>
      <c r="B29" s="166">
        <v>7.7148366344119887</v>
      </c>
      <c r="C29" s="166">
        <v>6.825525633437513</v>
      </c>
      <c r="D29" s="166">
        <v>13.049205169586019</v>
      </c>
      <c r="E29" s="166">
        <v>7.768764991230813</v>
      </c>
      <c r="F29" s="166">
        <v>5.7103326776643879</v>
      </c>
      <c r="G29" s="166">
        <v>6.9910728753960569</v>
      </c>
      <c r="H29" s="166">
        <v>0</v>
      </c>
      <c r="I29" s="166">
        <v>6.5040440932884955</v>
      </c>
      <c r="J29" s="166">
        <v>6.0951116658658968</v>
      </c>
    </row>
    <row r="30" spans="1:10" ht="12.75" customHeight="1" x14ac:dyDescent="0.2">
      <c r="A30" s="113" t="s">
        <v>75</v>
      </c>
      <c r="B30" s="166">
        <v>6.2724035861985543</v>
      </c>
      <c r="C30" s="166">
        <v>6.1177731887932421</v>
      </c>
      <c r="D30" s="166">
        <v>10.545827818368554</v>
      </c>
      <c r="E30" s="166">
        <v>6.098009675016641</v>
      </c>
      <c r="F30" s="166">
        <v>6.0250422066402338</v>
      </c>
      <c r="G30" s="166">
        <v>6.2532368364039028</v>
      </c>
      <c r="H30" s="166">
        <v>0</v>
      </c>
      <c r="I30" s="166">
        <v>5.2203600058585877</v>
      </c>
      <c r="J30" s="166">
        <v>6.0654635534561292</v>
      </c>
    </row>
    <row r="31" spans="1:10" x14ac:dyDescent="0.2">
      <c r="A31" s="113"/>
    </row>
    <row r="32" spans="1:10" x14ac:dyDescent="0.2">
      <c r="A32" s="88" t="s">
        <v>13</v>
      </c>
    </row>
    <row r="33" spans="1:10" x14ac:dyDescent="0.2">
      <c r="A33" s="113" t="s">
        <v>2</v>
      </c>
      <c r="B33" s="166">
        <v>7.7308853002411846</v>
      </c>
      <c r="C33" s="166">
        <v>7.0856495066975489</v>
      </c>
      <c r="D33" s="166">
        <v>12.047633483021434</v>
      </c>
      <c r="E33" s="166">
        <v>7.8167330580659184</v>
      </c>
      <c r="F33" s="166">
        <v>5.9196314758366038</v>
      </c>
      <c r="G33" s="166">
        <v>7.4559753058279847</v>
      </c>
      <c r="H33" s="166">
        <v>0</v>
      </c>
      <c r="I33" s="166">
        <v>7.3131374154328128</v>
      </c>
      <c r="J33" s="166">
        <v>6.559044851798066</v>
      </c>
    </row>
    <row r="34" spans="1:10" x14ac:dyDescent="0.2">
      <c r="A34" s="113" t="s">
        <v>3</v>
      </c>
      <c r="B34" s="166">
        <v>9.3371928350729227</v>
      </c>
      <c r="C34" s="166">
        <v>7.7434739222442674</v>
      </c>
      <c r="D34" s="166">
        <v>13.904022474509626</v>
      </c>
      <c r="E34" s="166">
        <v>10.756647410115946</v>
      </c>
      <c r="F34" s="166">
        <v>6.9286591608215495</v>
      </c>
      <c r="G34" s="166">
        <v>7.7218757686883235</v>
      </c>
      <c r="H34" s="166">
        <v>0</v>
      </c>
      <c r="I34" s="166">
        <v>8.3236920145568174</v>
      </c>
      <c r="J34" s="166">
        <v>7.2421365632827426</v>
      </c>
    </row>
    <row r="35" spans="1:10" x14ac:dyDescent="0.2">
      <c r="A35" s="115"/>
    </row>
    <row r="36" spans="1:10" x14ac:dyDescent="0.2">
      <c r="A36" s="28" t="s">
        <v>85</v>
      </c>
      <c r="B36" s="165"/>
      <c r="C36" s="165"/>
      <c r="D36" s="165"/>
      <c r="E36" s="165"/>
      <c r="F36" s="165"/>
      <c r="G36" s="165"/>
      <c r="H36" s="165"/>
      <c r="I36" s="165"/>
      <c r="J36" s="165"/>
    </row>
    <row r="37" spans="1:10" x14ac:dyDescent="0.2">
      <c r="A37" s="29" t="s">
        <v>78</v>
      </c>
      <c r="B37" s="190"/>
      <c r="C37" s="190"/>
      <c r="D37" s="190"/>
      <c r="E37" s="190"/>
      <c r="F37" s="190"/>
      <c r="G37" s="190"/>
      <c r="H37" s="190"/>
      <c r="I37" s="190"/>
      <c r="J37" s="190"/>
    </row>
    <row r="38" spans="1:10" x14ac:dyDescent="0.2">
      <c r="A38" s="174" t="s">
        <v>134</v>
      </c>
      <c r="B38" s="166">
        <v>7.1861036248703059</v>
      </c>
      <c r="C38" s="166">
        <v>6.6108721560279573</v>
      </c>
      <c r="D38" s="166">
        <v>12.516480313040447</v>
      </c>
      <c r="E38" s="166">
        <v>7.1467639613886753</v>
      </c>
      <c r="F38" s="166">
        <v>6.6986464270690016</v>
      </c>
      <c r="G38" s="166">
        <v>6.8229369968938753</v>
      </c>
      <c r="H38" s="166">
        <v>0</v>
      </c>
      <c r="I38" s="166">
        <v>0</v>
      </c>
      <c r="J38" s="166">
        <v>6.7448120536164913</v>
      </c>
    </row>
    <row r="39" spans="1:10" x14ac:dyDescent="0.2">
      <c r="A39" s="174" t="s">
        <v>135</v>
      </c>
      <c r="B39" s="166">
        <v>7.7376247921519479</v>
      </c>
      <c r="C39" s="166">
        <v>7.0291478421597455</v>
      </c>
      <c r="D39" s="166">
        <v>10.26105700250357</v>
      </c>
      <c r="E39" s="166">
        <v>7.9375082811844324</v>
      </c>
      <c r="F39" s="166">
        <v>6.8234495889064659</v>
      </c>
      <c r="G39" s="166">
        <v>7.1801606239937064</v>
      </c>
      <c r="H39" s="166">
        <v>0</v>
      </c>
      <c r="I39" s="166">
        <v>0</v>
      </c>
      <c r="J39" s="166">
        <v>6.5072857503611115</v>
      </c>
    </row>
    <row r="40" spans="1:10" x14ac:dyDescent="0.2">
      <c r="A40" s="174" t="s">
        <v>136</v>
      </c>
      <c r="B40" s="166">
        <v>6.6954181615882788</v>
      </c>
      <c r="C40" s="166">
        <v>6.6871300981294794</v>
      </c>
      <c r="D40" s="166">
        <v>0</v>
      </c>
      <c r="E40" s="166">
        <v>6.5047637551422639</v>
      </c>
      <c r="F40" s="166">
        <v>7.4719013491149644</v>
      </c>
      <c r="G40" s="166">
        <v>6.9949005102090682</v>
      </c>
      <c r="H40" s="166">
        <v>0</v>
      </c>
      <c r="I40" s="166">
        <v>0</v>
      </c>
      <c r="J40" s="166">
        <v>5</v>
      </c>
    </row>
    <row r="41" spans="1:10" x14ac:dyDescent="0.2">
      <c r="A41" s="29" t="s">
        <v>79</v>
      </c>
      <c r="B41" s="166">
        <v>10.468458198879629</v>
      </c>
      <c r="C41" s="166">
        <v>8.2802491445390736</v>
      </c>
      <c r="D41" s="166">
        <v>14.250255091780812</v>
      </c>
      <c r="E41" s="166">
        <v>10.280979056584302</v>
      </c>
      <c r="F41" s="166">
        <v>8.7928109298115391</v>
      </c>
      <c r="G41" s="166">
        <v>8.3762547287816993</v>
      </c>
      <c r="H41" s="166">
        <v>0</v>
      </c>
      <c r="I41" s="166">
        <v>0</v>
      </c>
      <c r="J41" s="166">
        <v>7.5151629532960715</v>
      </c>
    </row>
    <row r="42" spans="1:10" x14ac:dyDescent="0.2">
      <c r="A42" s="29" t="s">
        <v>80</v>
      </c>
      <c r="B42" s="166">
        <v>10.444748662064539</v>
      </c>
      <c r="C42" s="166">
        <v>8.3806354414512132</v>
      </c>
      <c r="D42" s="166">
        <v>16.896056787758667</v>
      </c>
      <c r="E42" s="166">
        <v>12.24352882972331</v>
      </c>
      <c r="F42" s="166">
        <v>0</v>
      </c>
      <c r="G42" s="166">
        <v>8.3468544194338588</v>
      </c>
      <c r="H42" s="166">
        <v>0</v>
      </c>
      <c r="I42" s="166">
        <v>0</v>
      </c>
      <c r="J42" s="166">
        <v>10.473517842937349</v>
      </c>
    </row>
    <row r="43" spans="1:10" x14ac:dyDescent="0.2">
      <c r="A43" s="29" t="s">
        <v>81</v>
      </c>
      <c r="B43" s="166">
        <v>11.613803186667809</v>
      </c>
      <c r="C43" s="166">
        <v>11.053075584966923</v>
      </c>
      <c r="D43" s="166">
        <v>18.402945333887295</v>
      </c>
      <c r="E43" s="166">
        <v>12.469215758184296</v>
      </c>
      <c r="F43" s="166">
        <v>0</v>
      </c>
      <c r="G43" s="166">
        <v>11.053075584966923</v>
      </c>
      <c r="H43" s="166">
        <v>0</v>
      </c>
      <c r="I43" s="166">
        <v>0</v>
      </c>
      <c r="J43" s="166">
        <v>0</v>
      </c>
    </row>
    <row r="44" spans="1:10" x14ac:dyDescent="0.2">
      <c r="A44" s="29" t="s">
        <v>82</v>
      </c>
      <c r="B44" s="166">
        <v>10.314162126329311</v>
      </c>
      <c r="C44" s="166">
        <v>9.3560988099409776</v>
      </c>
      <c r="D44" s="166">
        <v>17.933333333333334</v>
      </c>
      <c r="E44" s="166">
        <v>12.06318997894927</v>
      </c>
      <c r="F44" s="166">
        <v>0</v>
      </c>
      <c r="G44" s="166">
        <v>9.310969130171534</v>
      </c>
      <c r="H44" s="166">
        <v>0</v>
      </c>
      <c r="I44" s="166">
        <v>0</v>
      </c>
      <c r="J44" s="166">
        <v>11</v>
      </c>
    </row>
    <row r="45" spans="1:10" x14ac:dyDescent="0.2">
      <c r="A45" s="172" t="s">
        <v>126</v>
      </c>
      <c r="B45" s="166">
        <v>0</v>
      </c>
      <c r="C45" s="166">
        <v>7.9011998600084254</v>
      </c>
      <c r="D45" s="166">
        <v>13.662516985641956</v>
      </c>
      <c r="E45" s="166">
        <v>10.653381456138254</v>
      </c>
      <c r="F45" s="166">
        <v>5.5570581403125168</v>
      </c>
      <c r="G45" s="166">
        <v>8.1597489700018375</v>
      </c>
      <c r="H45" s="166">
        <v>0</v>
      </c>
      <c r="I45" s="166">
        <v>7.7676322854788689</v>
      </c>
      <c r="J45" s="166">
        <v>6.7785430270986469</v>
      </c>
    </row>
    <row r="46" spans="1:10" x14ac:dyDescent="0.2">
      <c r="A46" s="115"/>
    </row>
    <row r="47" spans="1:10" x14ac:dyDescent="0.2">
      <c r="A47" s="88" t="s">
        <v>14</v>
      </c>
      <c r="B47" s="165"/>
      <c r="C47" s="165"/>
      <c r="D47" s="165"/>
      <c r="E47" s="165"/>
      <c r="F47" s="165"/>
      <c r="G47" s="165"/>
      <c r="H47" s="165"/>
      <c r="I47" s="165"/>
      <c r="J47" s="165"/>
    </row>
    <row r="48" spans="1:10" x14ac:dyDescent="0.2">
      <c r="A48" s="113" t="s">
        <v>36</v>
      </c>
      <c r="B48" s="166">
        <v>5.6513255197791796</v>
      </c>
      <c r="C48" s="166">
        <v>5.4557335475512216</v>
      </c>
      <c r="D48" s="166">
        <v>0</v>
      </c>
      <c r="E48" s="166">
        <v>5.7454342441667929</v>
      </c>
      <c r="F48" s="166">
        <v>0</v>
      </c>
      <c r="G48" s="166">
        <v>5.5908085281218254</v>
      </c>
      <c r="H48" s="166">
        <v>0</v>
      </c>
      <c r="I48" s="166">
        <v>0</v>
      </c>
      <c r="J48" s="166">
        <v>5.0928853234543894</v>
      </c>
    </row>
    <row r="49" spans="1:10" x14ac:dyDescent="0.2">
      <c r="A49" s="113" t="s">
        <v>37</v>
      </c>
      <c r="B49" s="166">
        <v>8.2845338677394427</v>
      </c>
      <c r="C49" s="166">
        <v>7.3104103405531013</v>
      </c>
      <c r="D49" s="166">
        <v>0</v>
      </c>
      <c r="E49" s="166">
        <v>9.1207451005579241</v>
      </c>
      <c r="F49" s="166">
        <v>0</v>
      </c>
      <c r="G49" s="166">
        <v>7.3746572881728945</v>
      </c>
      <c r="H49" s="166">
        <v>0</v>
      </c>
      <c r="I49" s="166">
        <v>0</v>
      </c>
      <c r="J49" s="166">
        <v>7.0466584952113172</v>
      </c>
    </row>
    <row r="50" spans="1:10" x14ac:dyDescent="0.2">
      <c r="A50" s="113" t="s">
        <v>49</v>
      </c>
      <c r="B50" s="166">
        <v>9.046555534162156</v>
      </c>
      <c r="C50" s="166">
        <v>7.9217558892561541</v>
      </c>
      <c r="D50" s="166">
        <v>13.068642152380052</v>
      </c>
      <c r="E50" s="166">
        <v>9.38723569318452</v>
      </c>
      <c r="F50" s="166">
        <v>6.8267335994703853</v>
      </c>
      <c r="G50" s="166">
        <v>8.1800033295572341</v>
      </c>
      <c r="H50" s="166">
        <v>0</v>
      </c>
      <c r="I50" s="166">
        <v>7.7676322854788689</v>
      </c>
      <c r="J50" s="166">
        <v>7.2816075790768586</v>
      </c>
    </row>
    <row r="51" spans="1:10" x14ac:dyDescent="0.2">
      <c r="A51" s="113" t="s">
        <v>45</v>
      </c>
      <c r="B51" s="166">
        <v>10.334923931343537</v>
      </c>
      <c r="C51" s="166">
        <v>9.0115754351414008</v>
      </c>
      <c r="D51" s="166">
        <v>0</v>
      </c>
      <c r="E51" s="166">
        <v>11.73175501936047</v>
      </c>
      <c r="F51" s="166">
        <v>0</v>
      </c>
      <c r="G51" s="166">
        <v>9.282843296564371</v>
      </c>
      <c r="H51" s="166">
        <v>0</v>
      </c>
      <c r="I51" s="166">
        <v>0</v>
      </c>
      <c r="J51" s="166">
        <v>7.31696611603095</v>
      </c>
    </row>
    <row r="52" spans="1:10" x14ac:dyDescent="0.2">
      <c r="A52" s="113"/>
    </row>
    <row r="53" spans="1:10" x14ac:dyDescent="0.2">
      <c r="A53" s="162"/>
      <c r="B53" s="160"/>
      <c r="C53" s="160"/>
      <c r="D53" s="160"/>
      <c r="E53" s="160"/>
      <c r="F53" s="160"/>
      <c r="G53" s="160"/>
      <c r="H53" s="160"/>
      <c r="I53" s="160"/>
      <c r="J53" s="160"/>
    </row>
    <row r="54" spans="1:10" x14ac:dyDescent="0.2">
      <c r="A54" s="11" t="str">
        <f>'C01'!$A$33</f>
        <v>Fuente: Instituto Nacional de Estadística (INE).  LXXXIV Encuesta Permanente de Hogares de Propósitos Múltiples, junio 2026.</v>
      </c>
      <c r="B54" s="112"/>
      <c r="C54" s="112"/>
      <c r="D54" s="112"/>
      <c r="E54" s="112"/>
      <c r="F54" s="112"/>
      <c r="G54" s="112"/>
      <c r="H54" s="112"/>
    </row>
    <row r="55" spans="1:10" x14ac:dyDescent="0.2">
      <c r="A55" s="30" t="str">
        <f>'C05'!A57</f>
        <v>1/ No. de salarios mínimos (personas que declaran ingresos) y trabajan 40 Hrs.en ele sector Publico y 44 Hrs.en el sector Privado</v>
      </c>
      <c r="B55" s="112"/>
      <c r="C55" s="112"/>
      <c r="D55" s="112"/>
      <c r="E55" s="112"/>
      <c r="F55" s="112"/>
      <c r="G55" s="112"/>
      <c r="H55" s="112"/>
    </row>
    <row r="56" spans="1:10" x14ac:dyDescent="0.2">
      <c r="B56" s="112"/>
      <c r="C56" s="112"/>
      <c r="D56" s="112"/>
      <c r="E56" s="112"/>
      <c r="F56" s="112"/>
      <c r="G56" s="112"/>
      <c r="H56" s="112"/>
    </row>
    <row r="57" spans="1:10" x14ac:dyDescent="0.2">
      <c r="A57" s="112"/>
      <c r="B57" s="112"/>
      <c r="C57" s="112"/>
      <c r="D57" s="31"/>
      <c r="E57" s="112"/>
      <c r="F57" s="112"/>
      <c r="G57" s="112"/>
      <c r="H57" s="112"/>
    </row>
    <row r="58" spans="1:10" x14ac:dyDescent="0.2">
      <c r="A58" s="247" t="s">
        <v>67</v>
      </c>
      <c r="B58" s="247"/>
      <c r="C58" s="247"/>
      <c r="D58" s="247"/>
      <c r="E58" s="247"/>
      <c r="F58" s="247"/>
      <c r="G58" s="247"/>
      <c r="H58" s="247"/>
      <c r="I58" s="247"/>
      <c r="J58" s="247"/>
    </row>
    <row r="59" spans="1:10" x14ac:dyDescent="0.2">
      <c r="A59" s="247" t="s">
        <v>66</v>
      </c>
      <c r="B59" s="247"/>
      <c r="C59" s="247"/>
      <c r="D59" s="247"/>
      <c r="E59" s="247"/>
      <c r="F59" s="247"/>
      <c r="G59" s="247"/>
      <c r="H59" s="247"/>
      <c r="I59" s="247"/>
      <c r="J59" s="247"/>
    </row>
    <row r="60" spans="1:10" x14ac:dyDescent="0.2">
      <c r="A60" s="247" t="s">
        <v>32</v>
      </c>
      <c r="B60" s="247"/>
      <c r="C60" s="247"/>
      <c r="D60" s="247"/>
      <c r="E60" s="247"/>
      <c r="F60" s="247"/>
      <c r="G60" s="247"/>
      <c r="H60" s="247"/>
      <c r="I60" s="247"/>
      <c r="J60" s="247"/>
    </row>
    <row r="61" spans="1:10" x14ac:dyDescent="0.2">
      <c r="A61" s="112" t="s">
        <v>18</v>
      </c>
      <c r="B61" s="112"/>
      <c r="C61" s="112"/>
      <c r="D61" s="112"/>
      <c r="E61" s="112"/>
      <c r="F61" s="112"/>
      <c r="G61" s="112"/>
      <c r="H61" s="112"/>
    </row>
    <row r="62" spans="1:10" ht="11.25" customHeight="1" x14ac:dyDescent="0.2">
      <c r="A62" s="245" t="s">
        <v>31</v>
      </c>
      <c r="B62" s="248" t="s">
        <v>29</v>
      </c>
      <c r="C62" s="250" t="s">
        <v>7</v>
      </c>
      <c r="D62" s="250"/>
      <c r="E62" s="250"/>
      <c r="F62" s="250"/>
      <c r="G62" s="245" t="s">
        <v>30</v>
      </c>
      <c r="H62" s="245" t="s">
        <v>124</v>
      </c>
      <c r="I62" s="245" t="s">
        <v>122</v>
      </c>
      <c r="J62" s="236" t="s">
        <v>130</v>
      </c>
    </row>
    <row r="63" spans="1:10" ht="24" customHeight="1" x14ac:dyDescent="0.2">
      <c r="A63" s="246"/>
      <c r="B63" s="249"/>
      <c r="C63" s="188" t="s">
        <v>0</v>
      </c>
      <c r="D63" s="33" t="s">
        <v>86</v>
      </c>
      <c r="E63" s="33" t="s">
        <v>10</v>
      </c>
      <c r="F63" s="33" t="s">
        <v>87</v>
      </c>
      <c r="G63" s="246"/>
      <c r="H63" s="246"/>
      <c r="I63" s="246"/>
      <c r="J63" s="238"/>
    </row>
    <row r="64" spans="1:10" x14ac:dyDescent="0.2">
      <c r="A64" s="32"/>
      <c r="B64" s="32"/>
      <c r="C64" s="34"/>
      <c r="D64" s="32"/>
      <c r="E64" s="32"/>
      <c r="F64" s="32"/>
      <c r="G64" s="32"/>
      <c r="H64" s="179"/>
    </row>
    <row r="65" spans="1:10" x14ac:dyDescent="0.2">
      <c r="A65" s="89" t="s">
        <v>57</v>
      </c>
      <c r="B65" s="77">
        <f t="shared" ref="B65:G65" si="0">B6</f>
        <v>8.3202198677224679</v>
      </c>
      <c r="C65" s="77">
        <f t="shared" si="0"/>
        <v>7.3560422716922353</v>
      </c>
      <c r="D65" s="77">
        <f t="shared" si="0"/>
        <v>13.068642152380052</v>
      </c>
      <c r="E65" s="77">
        <f t="shared" si="0"/>
        <v>8.6150589808678522</v>
      </c>
      <c r="F65" s="77">
        <f t="shared" si="0"/>
        <v>6.8267335994703853</v>
      </c>
      <c r="G65" s="77">
        <f t="shared" si="0"/>
        <v>7.5792026681114395</v>
      </c>
      <c r="H65" s="77">
        <f t="shared" ref="H65:J65" si="1">H6</f>
        <v>0</v>
      </c>
      <c r="I65" s="77">
        <f t="shared" si="1"/>
        <v>7.7676322854788689</v>
      </c>
      <c r="J65" s="77">
        <f t="shared" si="1"/>
        <v>6.715232457837069</v>
      </c>
    </row>
    <row r="66" spans="1:10" x14ac:dyDescent="0.2">
      <c r="A66" s="35"/>
      <c r="B66" s="116"/>
      <c r="C66" s="116"/>
      <c r="D66" s="116"/>
      <c r="E66" s="116"/>
      <c r="F66" s="116"/>
      <c r="G66" s="116"/>
      <c r="H66" s="116"/>
      <c r="I66" s="116"/>
      <c r="J66" s="116"/>
    </row>
    <row r="67" spans="1:10" x14ac:dyDescent="0.2">
      <c r="A67" s="13" t="s">
        <v>19</v>
      </c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85" t="s">
        <v>89</v>
      </c>
      <c r="B68" s="166">
        <v>5.6489136651100997</v>
      </c>
      <c r="C68" s="166">
        <v>5.4582304013872625</v>
      </c>
      <c r="D68" s="166">
        <v>0</v>
      </c>
      <c r="E68" s="166">
        <v>5.7369638742169089</v>
      </c>
      <c r="F68" s="166">
        <v>0</v>
      </c>
      <c r="G68" s="166">
        <v>5.6009509721131989</v>
      </c>
      <c r="H68" s="166">
        <v>0</v>
      </c>
      <c r="I68" s="166">
        <v>0</v>
      </c>
      <c r="J68" s="166">
        <v>5.0928853234543894</v>
      </c>
    </row>
    <row r="69" spans="1:10" x14ac:dyDescent="0.2">
      <c r="A69" s="85" t="s">
        <v>90</v>
      </c>
      <c r="B69" s="166">
        <v>5.7825054108803569</v>
      </c>
      <c r="C69" s="166">
        <v>5.160202357425546</v>
      </c>
      <c r="D69" s="166">
        <v>0</v>
      </c>
      <c r="E69" s="166">
        <v>6.1326715851919209</v>
      </c>
      <c r="F69" s="166">
        <v>0</v>
      </c>
      <c r="G69" s="166">
        <v>4.6208267213164689</v>
      </c>
      <c r="H69" s="166">
        <v>0</v>
      </c>
      <c r="I69" s="166">
        <v>0</v>
      </c>
      <c r="J69" s="166">
        <v>0</v>
      </c>
    </row>
    <row r="70" spans="1:10" x14ac:dyDescent="0.2">
      <c r="A70" s="85" t="s">
        <v>54</v>
      </c>
      <c r="B70" s="166">
        <v>8.2845338677394427</v>
      </c>
      <c r="C70" s="166">
        <v>7.3104103405531013</v>
      </c>
      <c r="D70" s="166">
        <v>0</v>
      </c>
      <c r="E70" s="166">
        <v>9.1207451005579241</v>
      </c>
      <c r="F70" s="166">
        <v>0</v>
      </c>
      <c r="G70" s="166">
        <v>7.3746572881728945</v>
      </c>
      <c r="H70" s="166">
        <v>0</v>
      </c>
      <c r="I70" s="166">
        <v>0</v>
      </c>
      <c r="J70" s="166">
        <v>7.0466584952113172</v>
      </c>
    </row>
    <row r="71" spans="1:10" x14ac:dyDescent="0.2">
      <c r="A71" s="85" t="s">
        <v>91</v>
      </c>
      <c r="B71" s="166">
        <v>10.891294600248248</v>
      </c>
      <c r="C71" s="166">
        <v>0</v>
      </c>
      <c r="D71" s="166">
        <v>0</v>
      </c>
      <c r="E71" s="166">
        <v>11.122547482968011</v>
      </c>
      <c r="F71" s="166">
        <v>0</v>
      </c>
      <c r="G71" s="166">
        <v>0</v>
      </c>
      <c r="H71" s="166">
        <v>0</v>
      </c>
      <c r="I71" s="166">
        <v>0</v>
      </c>
      <c r="J71" s="166">
        <v>0</v>
      </c>
    </row>
    <row r="72" spans="1:10" x14ac:dyDescent="0.2">
      <c r="A72" s="85" t="s">
        <v>92</v>
      </c>
      <c r="B72" s="166">
        <v>7.528089101111</v>
      </c>
      <c r="C72" s="166">
        <v>6.8304830006740174</v>
      </c>
      <c r="D72" s="166">
        <v>0</v>
      </c>
      <c r="E72" s="166">
        <v>8.2960423142539721</v>
      </c>
      <c r="F72" s="166">
        <v>0</v>
      </c>
      <c r="G72" s="166">
        <v>6.9129677475435614</v>
      </c>
      <c r="H72" s="166">
        <v>0</v>
      </c>
      <c r="I72" s="166">
        <v>0</v>
      </c>
      <c r="J72" s="166">
        <v>0</v>
      </c>
    </row>
    <row r="73" spans="1:10" x14ac:dyDescent="0.2">
      <c r="A73" s="85" t="s">
        <v>93</v>
      </c>
      <c r="B73" s="166">
        <v>6.5644461663902813</v>
      </c>
      <c r="C73" s="166">
        <v>6.5677807526200809</v>
      </c>
      <c r="D73" s="166">
        <v>15.107384565571701</v>
      </c>
      <c r="E73" s="166">
        <v>6.551765545000074</v>
      </c>
      <c r="F73" s="166">
        <v>0</v>
      </c>
      <c r="G73" s="166">
        <v>6.9647350377809181</v>
      </c>
      <c r="H73" s="166">
        <v>0</v>
      </c>
      <c r="I73" s="166">
        <v>0</v>
      </c>
      <c r="J73" s="166">
        <v>6.0245977305054685</v>
      </c>
    </row>
    <row r="74" spans="1:10" x14ac:dyDescent="0.2">
      <c r="A74" s="85" t="s">
        <v>94</v>
      </c>
      <c r="B74" s="166">
        <v>8.6237458304627559</v>
      </c>
      <c r="C74" s="166">
        <v>7.7783895046154434</v>
      </c>
      <c r="D74" s="166">
        <v>0</v>
      </c>
      <c r="E74" s="166">
        <v>9.749797090709972</v>
      </c>
      <c r="F74" s="166">
        <v>0</v>
      </c>
      <c r="G74" s="166">
        <v>7.8292344387626152</v>
      </c>
      <c r="H74" s="166">
        <v>0</v>
      </c>
      <c r="I74" s="166">
        <v>7.7676322854788689</v>
      </c>
      <c r="J74" s="166">
        <v>7.8873591038469071</v>
      </c>
    </row>
    <row r="75" spans="1:10" x14ac:dyDescent="0.2">
      <c r="A75" s="85" t="s">
        <v>95</v>
      </c>
      <c r="B75" s="166">
        <v>7.9136557318197882</v>
      </c>
      <c r="C75" s="166">
        <v>7.5208960823198545</v>
      </c>
      <c r="D75" s="166">
        <v>10.0722440587019</v>
      </c>
      <c r="E75" s="166">
        <v>8.3507500533884738</v>
      </c>
      <c r="F75" s="166">
        <v>0</v>
      </c>
      <c r="G75" s="166">
        <v>7.694648537047275</v>
      </c>
      <c r="H75" s="166">
        <v>0</v>
      </c>
      <c r="I75" s="166">
        <v>0</v>
      </c>
      <c r="J75" s="166">
        <v>7.5405839299551234</v>
      </c>
    </row>
    <row r="76" spans="1:10" x14ac:dyDescent="0.2">
      <c r="A76" s="85" t="s">
        <v>96</v>
      </c>
      <c r="B76" s="166">
        <v>8.4780390248051756</v>
      </c>
      <c r="C76" s="166">
        <v>8.2363308975736551</v>
      </c>
      <c r="D76" s="166">
        <v>0</v>
      </c>
      <c r="E76" s="166">
        <v>8.6275848928743795</v>
      </c>
      <c r="F76" s="166">
        <v>0</v>
      </c>
      <c r="G76" s="166">
        <v>8.1745760532043139</v>
      </c>
      <c r="H76" s="166">
        <v>0</v>
      </c>
      <c r="I76" s="166">
        <v>0</v>
      </c>
      <c r="J76" s="166">
        <v>8.5304608803320932</v>
      </c>
    </row>
    <row r="77" spans="1:10" x14ac:dyDescent="0.2">
      <c r="A77" s="85" t="s">
        <v>97</v>
      </c>
      <c r="B77" s="166">
        <v>12.802501967053624</v>
      </c>
      <c r="C77" s="166">
        <v>0</v>
      </c>
      <c r="D77" s="166">
        <v>0</v>
      </c>
      <c r="E77" s="166">
        <v>12.800598798648146</v>
      </c>
      <c r="F77" s="166">
        <v>0</v>
      </c>
      <c r="G77" s="166">
        <v>0</v>
      </c>
      <c r="H77" s="166">
        <v>0</v>
      </c>
      <c r="I77" s="166">
        <v>0</v>
      </c>
      <c r="J77" s="166">
        <v>0</v>
      </c>
    </row>
    <row r="78" spans="1:10" x14ac:dyDescent="0.2">
      <c r="A78" s="85" t="s">
        <v>98</v>
      </c>
      <c r="B78" s="166">
        <v>12.76967724280129</v>
      </c>
      <c r="C78" s="166">
        <v>0</v>
      </c>
      <c r="D78" s="166">
        <v>0</v>
      </c>
      <c r="E78" s="166">
        <v>13.250750859573193</v>
      </c>
      <c r="F78" s="166">
        <v>0</v>
      </c>
      <c r="G78" s="166">
        <v>0</v>
      </c>
      <c r="H78" s="166">
        <v>0</v>
      </c>
      <c r="I78" s="166">
        <v>0</v>
      </c>
      <c r="J78" s="166">
        <v>0</v>
      </c>
    </row>
    <row r="79" spans="1:10" x14ac:dyDescent="0.2">
      <c r="A79" s="85" t="s">
        <v>99</v>
      </c>
      <c r="B79" s="166">
        <v>11.143410182694529</v>
      </c>
      <c r="C79" s="166">
        <v>6</v>
      </c>
      <c r="D79" s="166">
        <v>0</v>
      </c>
      <c r="E79" s="166">
        <v>11.124375440585879</v>
      </c>
      <c r="F79" s="166">
        <v>0</v>
      </c>
      <c r="G79" s="166">
        <v>0</v>
      </c>
      <c r="H79" s="166">
        <v>0</v>
      </c>
      <c r="I79" s="166">
        <v>0</v>
      </c>
      <c r="J79" s="166">
        <v>0</v>
      </c>
    </row>
    <row r="80" spans="1:10" x14ac:dyDescent="0.2">
      <c r="A80" s="85" t="s">
        <v>100</v>
      </c>
      <c r="B80" s="166">
        <v>14.66502277380944</v>
      </c>
      <c r="C80" s="166">
        <v>14.915853316309056</v>
      </c>
      <c r="D80" s="166">
        <v>0</v>
      </c>
      <c r="E80" s="166">
        <v>14.674638915941413</v>
      </c>
      <c r="F80" s="166">
        <v>0</v>
      </c>
      <c r="G80" s="166">
        <v>14.962982493034216</v>
      </c>
      <c r="H80" s="166">
        <v>0</v>
      </c>
      <c r="I80" s="166">
        <v>0</v>
      </c>
      <c r="J80" s="166">
        <v>0</v>
      </c>
    </row>
    <row r="81" spans="1:10" x14ac:dyDescent="0.2">
      <c r="A81" s="85" t="s">
        <v>101</v>
      </c>
      <c r="B81" s="166">
        <v>9.2388350935880297</v>
      </c>
      <c r="C81" s="166">
        <v>10.216585353665932</v>
      </c>
      <c r="D81" s="166">
        <v>0</v>
      </c>
      <c r="E81" s="166">
        <v>9.2935509497960016</v>
      </c>
      <c r="F81" s="166">
        <v>0</v>
      </c>
      <c r="G81" s="166">
        <v>10.387493204543505</v>
      </c>
      <c r="H81" s="166">
        <v>0</v>
      </c>
      <c r="I81" s="166">
        <v>0</v>
      </c>
      <c r="J81" s="166">
        <v>0</v>
      </c>
    </row>
    <row r="82" spans="1:10" x14ac:dyDescent="0.2">
      <c r="A82" s="85" t="s">
        <v>102</v>
      </c>
      <c r="B82" s="166">
        <v>11.429678072463924</v>
      </c>
      <c r="C82" s="166">
        <v>0</v>
      </c>
      <c r="D82" s="166">
        <v>11.523630051064693</v>
      </c>
      <c r="E82" s="166">
        <v>0</v>
      </c>
      <c r="F82" s="166">
        <v>0</v>
      </c>
      <c r="G82" s="166">
        <v>0</v>
      </c>
      <c r="H82" s="166">
        <v>0</v>
      </c>
      <c r="I82" s="166">
        <v>0</v>
      </c>
      <c r="J82" s="166">
        <v>0</v>
      </c>
    </row>
    <row r="83" spans="1:10" x14ac:dyDescent="0.2">
      <c r="A83" s="85" t="s">
        <v>103</v>
      </c>
      <c r="B83" s="166">
        <v>14.712544365261479</v>
      </c>
      <c r="C83" s="166">
        <v>14.293713684328509</v>
      </c>
      <c r="D83" s="166">
        <v>15.020418176713095</v>
      </c>
      <c r="E83" s="166">
        <v>14.169421273150164</v>
      </c>
      <c r="F83" s="166">
        <v>0</v>
      </c>
      <c r="G83" s="166">
        <v>14.664800321214484</v>
      </c>
      <c r="H83" s="166">
        <v>0</v>
      </c>
      <c r="I83" s="166">
        <v>0</v>
      </c>
      <c r="J83" s="166">
        <v>0</v>
      </c>
    </row>
    <row r="84" spans="1:10" x14ac:dyDescent="0.2">
      <c r="A84" s="85" t="s">
        <v>104</v>
      </c>
      <c r="B84" s="166">
        <v>13.033582953461305</v>
      </c>
      <c r="C84" s="166">
        <v>15.901975249475628</v>
      </c>
      <c r="D84" s="166">
        <v>13.117237487772778</v>
      </c>
      <c r="E84" s="166">
        <v>13.100907170415885</v>
      </c>
      <c r="F84" s="166">
        <v>0</v>
      </c>
      <c r="G84" s="166">
        <v>15.881150770907743</v>
      </c>
      <c r="H84" s="166">
        <v>0</v>
      </c>
      <c r="I84" s="166">
        <v>0</v>
      </c>
      <c r="J84" s="166">
        <v>0</v>
      </c>
    </row>
    <row r="85" spans="1:10" x14ac:dyDescent="0.2">
      <c r="A85" s="85" t="s">
        <v>105</v>
      </c>
      <c r="B85" s="166">
        <v>10.895661010217145</v>
      </c>
      <c r="C85" s="166">
        <v>11.389235836888041</v>
      </c>
      <c r="D85" s="166">
        <v>0</v>
      </c>
      <c r="E85" s="166">
        <v>10.572699684313745</v>
      </c>
      <c r="F85" s="166">
        <v>0</v>
      </c>
      <c r="G85" s="166">
        <v>11.461065039441623</v>
      </c>
      <c r="H85" s="166">
        <v>0</v>
      </c>
      <c r="I85" s="166">
        <v>0</v>
      </c>
      <c r="J85" s="166">
        <v>0</v>
      </c>
    </row>
    <row r="86" spans="1:10" x14ac:dyDescent="0.2">
      <c r="A86" s="85" t="s">
        <v>106</v>
      </c>
      <c r="B86" s="166">
        <v>8.5736543093972077</v>
      </c>
      <c r="C86" s="166">
        <v>7.7769083035169482</v>
      </c>
      <c r="D86" s="166">
        <v>0</v>
      </c>
      <c r="E86" s="166">
        <v>9.7907174540651827</v>
      </c>
      <c r="F86" s="166">
        <v>0</v>
      </c>
      <c r="G86" s="166">
        <v>7.8190259711808583</v>
      </c>
      <c r="H86" s="166">
        <v>0</v>
      </c>
      <c r="I86" s="166">
        <v>0</v>
      </c>
      <c r="J86" s="166">
        <v>8.0583335215639398</v>
      </c>
    </row>
    <row r="87" spans="1:10" x14ac:dyDescent="0.2">
      <c r="A87" s="85" t="s">
        <v>107</v>
      </c>
      <c r="B87" s="166">
        <v>6.820868836230729</v>
      </c>
      <c r="C87" s="166">
        <v>6.3117107367850407</v>
      </c>
      <c r="D87" s="166">
        <v>0</v>
      </c>
      <c r="E87" s="166">
        <v>0</v>
      </c>
      <c r="F87" s="166">
        <v>6.8267335994703853</v>
      </c>
      <c r="G87" s="166">
        <v>6.8151765242221378</v>
      </c>
      <c r="H87" s="166">
        <v>0</v>
      </c>
      <c r="I87" s="166">
        <v>0</v>
      </c>
      <c r="J87" s="166">
        <v>6.1120850792132737</v>
      </c>
    </row>
    <row r="88" spans="1:10" x14ac:dyDescent="0.2">
      <c r="A88" s="85" t="s">
        <v>108</v>
      </c>
      <c r="B88" s="166">
        <v>15.181787632629286</v>
      </c>
      <c r="C88" s="166">
        <v>4.9946564709622727</v>
      </c>
      <c r="D88" s="166">
        <v>0</v>
      </c>
      <c r="E88" s="166">
        <v>14.738724175864599</v>
      </c>
      <c r="F88" s="166">
        <v>0</v>
      </c>
      <c r="G88" s="166">
        <v>0</v>
      </c>
      <c r="H88" s="166">
        <v>0</v>
      </c>
      <c r="I88" s="166">
        <v>0</v>
      </c>
      <c r="J88" s="166">
        <v>0</v>
      </c>
    </row>
    <row r="89" spans="1:10" x14ac:dyDescent="0.2">
      <c r="A89" s="85" t="s">
        <v>121</v>
      </c>
      <c r="B89" s="166">
        <v>0</v>
      </c>
      <c r="C89" s="166">
        <v>0</v>
      </c>
      <c r="D89" s="166">
        <v>0</v>
      </c>
      <c r="E89" s="166">
        <v>0</v>
      </c>
      <c r="F89" s="166">
        <v>0</v>
      </c>
      <c r="G89" s="166">
        <v>0</v>
      </c>
      <c r="H89" s="166">
        <v>0</v>
      </c>
      <c r="I89" s="166">
        <v>0</v>
      </c>
      <c r="J89" s="166">
        <v>0</v>
      </c>
    </row>
    <row r="90" spans="1:10" x14ac:dyDescent="0.2">
      <c r="A90" s="85" t="s">
        <v>76</v>
      </c>
      <c r="B90" s="166">
        <v>0</v>
      </c>
      <c r="C90" s="166">
        <v>0</v>
      </c>
      <c r="D90" s="166">
        <v>0</v>
      </c>
      <c r="E90" s="166">
        <v>0</v>
      </c>
      <c r="F90" s="166">
        <v>0</v>
      </c>
      <c r="G90" s="166">
        <v>0</v>
      </c>
      <c r="H90" s="166">
        <v>0</v>
      </c>
      <c r="I90" s="166">
        <v>0</v>
      </c>
      <c r="J90" s="166">
        <v>0</v>
      </c>
    </row>
    <row r="91" spans="1:10" x14ac:dyDescent="0.2">
      <c r="A91" s="85" t="s">
        <v>110</v>
      </c>
      <c r="B91" s="166">
        <v>10.334923931343537</v>
      </c>
      <c r="C91" s="166">
        <v>9.0115754351414008</v>
      </c>
      <c r="D91" s="166">
        <v>0</v>
      </c>
      <c r="E91" s="166">
        <v>11.73175501936047</v>
      </c>
      <c r="F91" s="166">
        <v>0</v>
      </c>
      <c r="G91" s="166">
        <v>9.282843296564371</v>
      </c>
      <c r="H91" s="166">
        <v>0</v>
      </c>
      <c r="I91" s="166">
        <v>0</v>
      </c>
      <c r="J91" s="166">
        <v>7.31696611603095</v>
      </c>
    </row>
    <row r="92" spans="1:10" x14ac:dyDescent="0.2">
      <c r="A92" s="8"/>
      <c r="B92" s="166"/>
      <c r="C92" s="166"/>
      <c r="D92" s="166"/>
      <c r="E92" s="166"/>
      <c r="F92" s="166"/>
      <c r="G92" s="166"/>
      <c r="H92" s="166"/>
      <c r="I92" s="166"/>
      <c r="J92" s="166"/>
    </row>
    <row r="93" spans="1:10" x14ac:dyDescent="0.2">
      <c r="A93" s="14" t="s">
        <v>16</v>
      </c>
    </row>
    <row r="94" spans="1:10" x14ac:dyDescent="0.2">
      <c r="A94" s="85" t="s">
        <v>111</v>
      </c>
      <c r="B94" s="166">
        <v>13.646983348296224</v>
      </c>
      <c r="C94" s="166">
        <v>12.453917600390103</v>
      </c>
      <c r="D94" s="166">
        <v>14.97186403374813</v>
      </c>
      <c r="E94" s="166">
        <v>14.141718553643258</v>
      </c>
      <c r="F94" s="166">
        <v>0</v>
      </c>
      <c r="G94" s="166">
        <v>12.571241977384615</v>
      </c>
      <c r="H94" s="166">
        <v>0</v>
      </c>
      <c r="I94" s="166">
        <v>0</v>
      </c>
      <c r="J94" s="166">
        <v>0</v>
      </c>
    </row>
    <row r="95" spans="1:10" x14ac:dyDescent="0.2">
      <c r="A95" s="85" t="s">
        <v>112</v>
      </c>
      <c r="B95" s="166">
        <v>16.347531592087105</v>
      </c>
      <c r="C95" s="166">
        <v>16.769801015103102</v>
      </c>
      <c r="D95" s="166">
        <v>16.542665275476015</v>
      </c>
      <c r="E95" s="166">
        <v>16.072081140280318</v>
      </c>
      <c r="F95" s="166">
        <v>0</v>
      </c>
      <c r="G95" s="166">
        <v>16.894569608176059</v>
      </c>
      <c r="H95" s="166">
        <v>0</v>
      </c>
      <c r="I95" s="166">
        <v>0</v>
      </c>
      <c r="J95" s="166">
        <v>0</v>
      </c>
    </row>
    <row r="96" spans="1:10" x14ac:dyDescent="0.2">
      <c r="A96" s="85" t="s">
        <v>113</v>
      </c>
      <c r="B96" s="166">
        <v>11.66550531076367</v>
      </c>
      <c r="C96" s="166">
        <v>9.113965715630691</v>
      </c>
      <c r="D96" s="166">
        <v>12.934963156553994</v>
      </c>
      <c r="E96" s="166">
        <v>11.619595784627098</v>
      </c>
      <c r="F96" s="166">
        <v>0</v>
      </c>
      <c r="G96" s="166">
        <v>9.3540231593277063</v>
      </c>
      <c r="H96" s="166">
        <v>0</v>
      </c>
      <c r="I96" s="166">
        <v>0</v>
      </c>
      <c r="J96" s="166">
        <v>9.2056286015234701</v>
      </c>
    </row>
    <row r="97" spans="1:10" x14ac:dyDescent="0.2">
      <c r="A97" s="85" t="s">
        <v>114</v>
      </c>
      <c r="B97" s="166">
        <v>11.870150947827595</v>
      </c>
      <c r="C97" s="166">
        <v>8.4917545096346618</v>
      </c>
      <c r="D97" s="166">
        <v>13.128937864224687</v>
      </c>
      <c r="E97" s="166">
        <v>11.926850055450902</v>
      </c>
      <c r="F97" s="166">
        <v>0</v>
      </c>
      <c r="G97" s="166">
        <v>0</v>
      </c>
      <c r="H97" s="166">
        <v>0</v>
      </c>
      <c r="I97" s="166">
        <v>0</v>
      </c>
      <c r="J97" s="166">
        <v>0</v>
      </c>
    </row>
    <row r="98" spans="1:10" x14ac:dyDescent="0.2">
      <c r="A98" s="85" t="s">
        <v>115</v>
      </c>
      <c r="B98" s="166">
        <v>8.272918684036588</v>
      </c>
      <c r="C98" s="166">
        <v>7.8363688448543938</v>
      </c>
      <c r="D98" s="166">
        <v>9.0819321605524479</v>
      </c>
      <c r="E98" s="166">
        <v>9.1727768090346817</v>
      </c>
      <c r="F98" s="166">
        <v>7.1150738978840664</v>
      </c>
      <c r="G98" s="166">
        <v>7.7915876290491024</v>
      </c>
      <c r="H98" s="166">
        <v>0</v>
      </c>
      <c r="I98" s="166">
        <v>8.7499544356488546</v>
      </c>
      <c r="J98" s="166">
        <v>6.9690298677089508</v>
      </c>
    </row>
    <row r="99" spans="1:10" x14ac:dyDescent="0.2">
      <c r="A99" s="41" t="s">
        <v>116</v>
      </c>
      <c r="B99" s="166">
        <v>5.7504983578443705</v>
      </c>
      <c r="C99" s="166">
        <v>5.622293836202112</v>
      </c>
      <c r="D99" s="166">
        <v>0</v>
      </c>
      <c r="E99" s="166">
        <v>5.8485216513620228</v>
      </c>
      <c r="F99" s="166">
        <v>0</v>
      </c>
      <c r="G99" s="166">
        <v>5.6279537986349997</v>
      </c>
      <c r="H99" s="166">
        <v>0</v>
      </c>
      <c r="I99" s="166">
        <v>0</v>
      </c>
      <c r="J99" s="166">
        <v>5.2698519157779895</v>
      </c>
    </row>
    <row r="100" spans="1:10" x14ac:dyDescent="0.2">
      <c r="A100" s="85" t="s">
        <v>117</v>
      </c>
      <c r="B100" s="166">
        <v>7.4070135121218588</v>
      </c>
      <c r="C100" s="166">
        <v>7.1493398340960468</v>
      </c>
      <c r="D100" s="166">
        <v>8.7962395980673715</v>
      </c>
      <c r="E100" s="166">
        <v>7.7395751379848177</v>
      </c>
      <c r="F100" s="166">
        <v>0</v>
      </c>
      <c r="G100" s="166">
        <v>7.2907687727940687</v>
      </c>
      <c r="H100" s="166">
        <v>0</v>
      </c>
      <c r="I100" s="166">
        <v>0</v>
      </c>
      <c r="J100" s="166">
        <v>6.8855264282707216</v>
      </c>
    </row>
    <row r="101" spans="1:10" x14ac:dyDescent="0.2">
      <c r="A101" s="85" t="s">
        <v>118</v>
      </c>
      <c r="B101" s="166">
        <v>7.7066154512195588</v>
      </c>
      <c r="C101" s="166">
        <v>7.2563913816978065</v>
      </c>
      <c r="D101" s="166">
        <v>6.957026732147118</v>
      </c>
      <c r="E101" s="166">
        <v>8.0371527792084922</v>
      </c>
      <c r="F101" s="166">
        <v>0</v>
      </c>
      <c r="G101" s="166">
        <v>7.5379388992684655</v>
      </c>
      <c r="H101" s="166">
        <v>0</v>
      </c>
      <c r="I101" s="166">
        <v>0</v>
      </c>
      <c r="J101" s="166">
        <v>6.7431063622820631</v>
      </c>
    </row>
    <row r="102" spans="1:10" x14ac:dyDescent="0.2">
      <c r="A102" s="85" t="s">
        <v>119</v>
      </c>
      <c r="B102" s="166">
        <v>6.3137677234514902</v>
      </c>
      <c r="C102" s="166">
        <v>6.1523501718894833</v>
      </c>
      <c r="D102" s="166">
        <v>6.0186692016868797</v>
      </c>
      <c r="E102" s="166">
        <v>6.4042307769966618</v>
      </c>
      <c r="F102" s="166">
        <v>6.7401718926569343</v>
      </c>
      <c r="G102" s="166">
        <v>5.9833792957343954</v>
      </c>
      <c r="H102" s="166">
        <v>0</v>
      </c>
      <c r="I102" s="166">
        <v>6.8833635686543335</v>
      </c>
      <c r="J102" s="166">
        <v>6.4847542999810477</v>
      </c>
    </row>
    <row r="103" spans="1:10" x14ac:dyDescent="0.2">
      <c r="A103" s="85" t="s">
        <v>120</v>
      </c>
      <c r="B103" s="166">
        <v>8.4865513885869177</v>
      </c>
      <c r="C103" s="166">
        <v>0</v>
      </c>
      <c r="D103" s="166">
        <v>8.9520966792418974</v>
      </c>
      <c r="E103" s="166">
        <v>0</v>
      </c>
      <c r="F103" s="166">
        <v>0</v>
      </c>
      <c r="G103" s="166">
        <v>0</v>
      </c>
      <c r="H103" s="166">
        <v>0</v>
      </c>
      <c r="I103" s="166">
        <v>0</v>
      </c>
      <c r="J103" s="166">
        <v>0</v>
      </c>
    </row>
    <row r="104" spans="1:10" x14ac:dyDescent="0.2">
      <c r="A104" s="85" t="s">
        <v>109</v>
      </c>
      <c r="B104" s="166">
        <v>0</v>
      </c>
      <c r="C104" s="166">
        <v>0</v>
      </c>
      <c r="D104" s="166">
        <v>0</v>
      </c>
      <c r="E104" s="166">
        <v>0</v>
      </c>
      <c r="F104" s="166">
        <v>0</v>
      </c>
      <c r="G104" s="166">
        <v>0</v>
      </c>
      <c r="H104" s="166">
        <v>0</v>
      </c>
      <c r="I104" s="166">
        <v>0</v>
      </c>
      <c r="J104" s="166">
        <v>0</v>
      </c>
    </row>
    <row r="105" spans="1:10" x14ac:dyDescent="0.2">
      <c r="A105" s="85" t="s">
        <v>76</v>
      </c>
      <c r="B105" s="166">
        <v>0</v>
      </c>
      <c r="C105" s="166">
        <v>0</v>
      </c>
      <c r="D105" s="166">
        <v>0</v>
      </c>
      <c r="E105" s="166">
        <v>0</v>
      </c>
      <c r="F105" s="166">
        <v>0</v>
      </c>
      <c r="G105" s="166">
        <v>0</v>
      </c>
      <c r="H105" s="166">
        <v>0</v>
      </c>
      <c r="I105" s="166">
        <v>0</v>
      </c>
      <c r="J105" s="166">
        <v>0</v>
      </c>
    </row>
    <row r="106" spans="1:10" x14ac:dyDescent="0.2">
      <c r="A106" s="85" t="s">
        <v>110</v>
      </c>
      <c r="B106" s="166">
        <v>13.475617788686037</v>
      </c>
      <c r="C106" s="166">
        <v>11.855745007320881</v>
      </c>
      <c r="D106" s="166">
        <v>0</v>
      </c>
      <c r="E106" s="166">
        <v>14.12616507965263</v>
      </c>
      <c r="F106" s="166">
        <v>0</v>
      </c>
      <c r="G106" s="166">
        <v>11.855745007320881</v>
      </c>
      <c r="H106" s="166">
        <v>0</v>
      </c>
      <c r="I106" s="166">
        <v>0</v>
      </c>
      <c r="J106" s="166">
        <v>0</v>
      </c>
    </row>
    <row r="107" spans="1:10" x14ac:dyDescent="0.2">
      <c r="A107" s="157"/>
      <c r="B107" s="161"/>
      <c r="C107" s="161"/>
      <c r="D107" s="161"/>
      <c r="E107" s="161"/>
      <c r="F107" s="161"/>
      <c r="G107" s="161"/>
      <c r="H107" s="161"/>
      <c r="I107" s="160"/>
      <c r="J107" s="160"/>
    </row>
    <row r="108" spans="1:10" x14ac:dyDescent="0.2">
      <c r="A108" s="11" t="str">
        <f>'C01'!$A$33</f>
        <v>Fuente: Instituto Nacional de Estadística (INE).  LXXXIV Encuesta Permanente de Hogares de Propósitos Múltiples, junio 2026.</v>
      </c>
      <c r="B108" s="112"/>
      <c r="C108" s="112"/>
      <c r="D108" s="112"/>
      <c r="E108" s="112"/>
      <c r="F108" s="112"/>
      <c r="G108" s="112"/>
      <c r="H108" s="112"/>
    </row>
    <row r="109" spans="1:10" x14ac:dyDescent="0.2">
      <c r="A109" s="30"/>
      <c r="B109" s="112"/>
      <c r="C109" s="112"/>
      <c r="D109" s="112"/>
      <c r="E109" s="112"/>
      <c r="F109" s="112"/>
      <c r="G109" s="112"/>
      <c r="H109" s="112"/>
    </row>
    <row r="110" spans="1:10" x14ac:dyDescent="0.2">
      <c r="A110" s="30"/>
      <c r="B110" s="112"/>
      <c r="C110" s="112"/>
      <c r="D110" s="112"/>
      <c r="E110" s="112"/>
      <c r="F110" s="112"/>
      <c r="G110" s="112"/>
      <c r="H110" s="112"/>
    </row>
    <row r="111" spans="1:10" x14ac:dyDescent="0.2">
      <c r="A111" s="112"/>
      <c r="B111" s="112"/>
      <c r="C111" s="112"/>
      <c r="D111" s="112"/>
      <c r="E111" s="112"/>
      <c r="F111" s="112"/>
      <c r="G111" s="112"/>
      <c r="H111" s="112"/>
    </row>
    <row r="112" spans="1:10" x14ac:dyDescent="0.2">
      <c r="A112" s="112"/>
      <c r="B112" s="112"/>
      <c r="C112" s="112"/>
      <c r="D112" s="112"/>
      <c r="E112" s="112"/>
      <c r="F112" s="112"/>
      <c r="G112" s="112"/>
      <c r="H112" s="112"/>
    </row>
    <row r="113" spans="1:8" x14ac:dyDescent="0.2">
      <c r="A113" s="112"/>
      <c r="B113" s="112"/>
      <c r="C113" s="112"/>
      <c r="D113" s="112"/>
      <c r="E113" s="112"/>
      <c r="F113" s="112"/>
      <c r="G113" s="112"/>
      <c r="H113" s="112"/>
    </row>
    <row r="114" spans="1:8" x14ac:dyDescent="0.2">
      <c r="A114" s="112"/>
      <c r="B114" s="112"/>
      <c r="C114" s="112"/>
      <c r="D114" s="112"/>
      <c r="E114" s="112"/>
      <c r="F114" s="112"/>
      <c r="G114" s="112"/>
      <c r="H114" s="112"/>
    </row>
    <row r="115" spans="1:8" x14ac:dyDescent="0.2">
      <c r="A115" s="112"/>
      <c r="B115" s="112"/>
      <c r="C115" s="112"/>
      <c r="D115" s="112"/>
      <c r="E115" s="112"/>
      <c r="F115" s="112"/>
      <c r="G115" s="112"/>
      <c r="H115" s="112"/>
    </row>
    <row r="116" spans="1:8" x14ac:dyDescent="0.2">
      <c r="A116" s="112"/>
      <c r="B116" s="112"/>
      <c r="C116" s="112"/>
      <c r="D116" s="112"/>
      <c r="E116" s="112"/>
      <c r="F116" s="112"/>
      <c r="G116" s="112"/>
      <c r="H116" s="112"/>
    </row>
    <row r="117" spans="1:8" x14ac:dyDescent="0.2">
      <c r="A117" s="112"/>
      <c r="B117" s="112"/>
      <c r="C117" s="112"/>
      <c r="D117" s="112"/>
      <c r="E117" s="112"/>
      <c r="F117" s="112"/>
      <c r="G117" s="112"/>
      <c r="H117" s="112"/>
    </row>
    <row r="118" spans="1:8" x14ac:dyDescent="0.2">
      <c r="A118" s="112"/>
      <c r="B118" s="112"/>
      <c r="C118" s="112"/>
      <c r="D118" s="112"/>
      <c r="E118" s="112"/>
      <c r="F118" s="112"/>
      <c r="G118" s="112"/>
      <c r="H118" s="112"/>
    </row>
    <row r="119" spans="1:8" x14ac:dyDescent="0.2">
      <c r="A119" s="112"/>
      <c r="B119" s="112"/>
      <c r="C119" s="112"/>
      <c r="D119" s="112"/>
      <c r="E119" s="112"/>
      <c r="F119" s="112"/>
      <c r="G119" s="112"/>
      <c r="H119" s="112"/>
    </row>
    <row r="120" spans="1:8" x14ac:dyDescent="0.2">
      <c r="A120" s="112"/>
      <c r="B120" s="112"/>
      <c r="C120" s="112"/>
      <c r="D120" s="112"/>
      <c r="E120" s="112"/>
      <c r="F120" s="112"/>
      <c r="G120" s="112"/>
      <c r="H120" s="112"/>
    </row>
    <row r="121" spans="1:8" x14ac:dyDescent="0.2">
      <c r="A121" s="112"/>
      <c r="B121" s="112"/>
      <c r="C121" s="112"/>
      <c r="D121" s="112"/>
      <c r="E121" s="112"/>
      <c r="F121" s="112"/>
      <c r="G121" s="112"/>
      <c r="H121" s="112"/>
    </row>
    <row r="122" spans="1:8" x14ac:dyDescent="0.2">
      <c r="A122" s="112"/>
      <c r="B122" s="112"/>
      <c r="C122" s="112"/>
      <c r="D122" s="112"/>
      <c r="E122" s="112"/>
      <c r="F122" s="112"/>
      <c r="G122" s="112"/>
      <c r="H122" s="112"/>
    </row>
    <row r="123" spans="1:8" x14ac:dyDescent="0.2">
      <c r="A123" s="112"/>
      <c r="B123" s="112"/>
      <c r="C123" s="112"/>
      <c r="D123" s="112"/>
      <c r="E123" s="112"/>
      <c r="F123" s="112"/>
      <c r="G123" s="112"/>
      <c r="H123" s="112"/>
    </row>
    <row r="124" spans="1:8" x14ac:dyDescent="0.2">
      <c r="A124" s="112"/>
      <c r="B124" s="112"/>
      <c r="C124" s="112"/>
      <c r="D124" s="112"/>
      <c r="E124" s="112"/>
      <c r="F124" s="112"/>
      <c r="G124" s="112"/>
      <c r="H124" s="112"/>
    </row>
    <row r="125" spans="1:8" x14ac:dyDescent="0.2">
      <c r="A125" s="112"/>
      <c r="B125" s="112"/>
      <c r="C125" s="112"/>
      <c r="D125" s="112"/>
      <c r="E125" s="112"/>
      <c r="F125" s="112"/>
      <c r="G125" s="112"/>
      <c r="H125" s="112"/>
    </row>
    <row r="126" spans="1:8" x14ac:dyDescent="0.2">
      <c r="A126" s="112"/>
      <c r="B126" s="112"/>
      <c r="C126" s="112"/>
      <c r="D126" s="112"/>
      <c r="E126" s="112"/>
      <c r="F126" s="112"/>
      <c r="G126" s="112"/>
      <c r="H126" s="112"/>
    </row>
    <row r="127" spans="1:8" x14ac:dyDescent="0.2">
      <c r="A127" s="112"/>
      <c r="B127" s="112"/>
      <c r="C127" s="112"/>
      <c r="D127" s="112"/>
      <c r="E127" s="112"/>
      <c r="F127" s="112"/>
      <c r="G127" s="112"/>
      <c r="H127" s="112"/>
    </row>
    <row r="128" spans="1:8" x14ac:dyDescent="0.2">
      <c r="A128" s="112"/>
      <c r="B128" s="112"/>
      <c r="C128" s="112"/>
      <c r="D128" s="112"/>
      <c r="E128" s="112"/>
      <c r="F128" s="112"/>
      <c r="G128" s="112"/>
      <c r="H128" s="112"/>
    </row>
    <row r="129" spans="1:8" x14ac:dyDescent="0.2">
      <c r="A129" s="112"/>
      <c r="B129" s="112"/>
      <c r="C129" s="112"/>
      <c r="D129" s="112"/>
      <c r="E129" s="112"/>
      <c r="F129" s="112"/>
      <c r="G129" s="112"/>
      <c r="H129" s="112"/>
    </row>
    <row r="130" spans="1:8" x14ac:dyDescent="0.2">
      <c r="A130" s="112"/>
      <c r="B130" s="112"/>
      <c r="C130" s="112"/>
      <c r="D130" s="112"/>
      <c r="E130" s="112"/>
      <c r="F130" s="112"/>
      <c r="G130" s="112"/>
      <c r="H130" s="112"/>
    </row>
    <row r="131" spans="1:8" x14ac:dyDescent="0.2">
      <c r="A131" s="112"/>
      <c r="B131" s="112"/>
      <c r="C131" s="112"/>
      <c r="D131" s="112"/>
      <c r="E131" s="112"/>
      <c r="F131" s="112"/>
      <c r="G131" s="112"/>
      <c r="H131" s="112"/>
    </row>
    <row r="132" spans="1:8" x14ac:dyDescent="0.2">
      <c r="A132" s="112"/>
      <c r="B132" s="112"/>
      <c r="C132" s="112"/>
      <c r="D132" s="112"/>
      <c r="E132" s="112"/>
      <c r="F132" s="112"/>
      <c r="G132" s="112"/>
      <c r="H132" s="112"/>
    </row>
    <row r="133" spans="1:8" x14ac:dyDescent="0.2">
      <c r="A133" s="112"/>
      <c r="B133" s="112"/>
      <c r="C133" s="112"/>
      <c r="D133" s="112"/>
      <c r="E133" s="112"/>
      <c r="F133" s="112"/>
      <c r="G133" s="112"/>
      <c r="H133" s="112"/>
    </row>
    <row r="134" spans="1:8" x14ac:dyDescent="0.2">
      <c r="A134" s="112"/>
      <c r="B134" s="112"/>
      <c r="C134" s="112"/>
      <c r="D134" s="112"/>
      <c r="E134" s="112"/>
      <c r="F134" s="112"/>
      <c r="G134" s="112"/>
      <c r="H134" s="112"/>
    </row>
    <row r="135" spans="1:8" x14ac:dyDescent="0.2">
      <c r="A135" s="112"/>
      <c r="B135" s="112"/>
      <c r="C135" s="112"/>
      <c r="D135" s="112"/>
      <c r="E135" s="112"/>
      <c r="F135" s="112"/>
      <c r="G135" s="112"/>
      <c r="H135" s="112"/>
    </row>
    <row r="136" spans="1:8" x14ac:dyDescent="0.2">
      <c r="A136" s="112"/>
      <c r="B136" s="112"/>
      <c r="C136" s="112"/>
      <c r="D136" s="112"/>
      <c r="E136" s="112"/>
      <c r="F136" s="112"/>
      <c r="G136" s="112"/>
      <c r="H136" s="112"/>
    </row>
    <row r="137" spans="1:8" x14ac:dyDescent="0.2">
      <c r="A137" s="112"/>
      <c r="B137" s="112"/>
      <c r="C137" s="112"/>
      <c r="D137" s="112"/>
      <c r="E137" s="112"/>
      <c r="F137" s="112"/>
      <c r="G137" s="112"/>
      <c r="H137" s="112"/>
    </row>
    <row r="138" spans="1:8" x14ac:dyDescent="0.2">
      <c r="A138" s="112"/>
      <c r="B138" s="112"/>
      <c r="C138" s="112"/>
      <c r="D138" s="112"/>
      <c r="E138" s="112"/>
      <c r="F138" s="112"/>
      <c r="G138" s="112"/>
      <c r="H138" s="112"/>
    </row>
    <row r="139" spans="1:8" x14ac:dyDescent="0.2">
      <c r="A139" s="112"/>
      <c r="B139" s="112"/>
      <c r="C139" s="112"/>
      <c r="D139" s="112"/>
      <c r="E139" s="112"/>
      <c r="F139" s="112"/>
      <c r="G139" s="112"/>
      <c r="H139" s="112"/>
    </row>
  </sheetData>
  <mergeCells count="19">
    <mergeCell ref="A3:A4"/>
    <mergeCell ref="A1:J1"/>
    <mergeCell ref="A2:J2"/>
    <mergeCell ref="I3:I4"/>
    <mergeCell ref="J3:J4"/>
    <mergeCell ref="B3:B4"/>
    <mergeCell ref="C3:F3"/>
    <mergeCell ref="G3:G4"/>
    <mergeCell ref="H3:H4"/>
    <mergeCell ref="I62:I63"/>
    <mergeCell ref="J62:J63"/>
    <mergeCell ref="A58:J58"/>
    <mergeCell ref="A59:J59"/>
    <mergeCell ref="A60:J60"/>
    <mergeCell ref="A62:A63"/>
    <mergeCell ref="B62:B63"/>
    <mergeCell ref="C62:F62"/>
    <mergeCell ref="G62:G63"/>
    <mergeCell ref="H62:H63"/>
  </mergeCells>
  <phoneticPr fontId="4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Davila</dc:creator>
  <cp:lastModifiedBy>Wilmer  Banegas</cp:lastModifiedBy>
  <cp:lastPrinted>2011-01-20T20:18:25Z</cp:lastPrinted>
  <dcterms:created xsi:type="dcterms:W3CDTF">2001-09-12T22:45:56Z</dcterms:created>
  <dcterms:modified xsi:type="dcterms:W3CDTF">2026-09-03T13:27:00Z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