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ogares\publicacion\Cuadros\2026\"/>
    </mc:Choice>
  </mc:AlternateContent>
  <xr:revisionPtr revIDLastSave="0" documentId="8_{43643D57-81EB-4C37-81CC-BEE2962CEA9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5" l="1"/>
  <c r="H50" i="5"/>
  <c r="H58" i="5"/>
  <c r="H30" i="5"/>
  <c r="H19" i="5"/>
  <c r="N12" i="5"/>
  <c r="M44" i="5"/>
  <c r="L44" i="5"/>
  <c r="J44" i="5"/>
  <c r="I44" i="5"/>
  <c r="G44" i="5"/>
  <c r="F44" i="5"/>
  <c r="E44" i="5"/>
  <c r="D44" i="5"/>
  <c r="C44" i="5"/>
  <c r="B44" i="5"/>
  <c r="B44" i="3"/>
  <c r="C44" i="3"/>
  <c r="D44" i="3"/>
  <c r="E44" i="3"/>
  <c r="G44" i="3"/>
  <c r="J44" i="3"/>
  <c r="L44" i="3"/>
  <c r="M44" i="3"/>
  <c r="K9" i="3"/>
  <c r="H59" i="5" l="1"/>
  <c r="K59" i="5"/>
  <c r="N57" i="5"/>
  <c r="H26" i="5"/>
  <c r="K31" i="1"/>
  <c r="K58" i="5"/>
  <c r="H55" i="5"/>
  <c r="N84" i="5"/>
  <c r="N52" i="5"/>
  <c r="N69" i="5"/>
  <c r="N61" i="5"/>
  <c r="H66" i="5"/>
  <c r="K21" i="5"/>
  <c r="N70" i="5"/>
  <c r="K65" i="5"/>
  <c r="K63" i="5"/>
  <c r="N62" i="5"/>
  <c r="H62" i="5"/>
  <c r="H83" i="5"/>
  <c r="N81" i="5"/>
  <c r="N77" i="5"/>
  <c r="K74" i="5"/>
  <c r="N18" i="5"/>
  <c r="N28" i="5"/>
  <c r="H22" i="1"/>
  <c r="H20" i="1"/>
  <c r="N19" i="3"/>
  <c r="H30" i="3"/>
  <c r="N11" i="5"/>
  <c r="N24" i="5"/>
  <c r="N64" i="5"/>
  <c r="N83" i="5"/>
  <c r="N79" i="5"/>
  <c r="H24" i="5"/>
  <c r="N19" i="1"/>
  <c r="H6" i="3"/>
  <c r="H44" i="3" s="1"/>
  <c r="K13" i="3"/>
  <c r="N68" i="3"/>
  <c r="K18" i="5"/>
  <c r="H17" i="5"/>
  <c r="H29" i="5"/>
  <c r="K28" i="5"/>
  <c r="N21" i="5"/>
  <c r="N65" i="5"/>
  <c r="N56" i="5"/>
  <c r="H31" i="1"/>
  <c r="H19" i="3"/>
  <c r="N17" i="3"/>
  <c r="N70" i="3"/>
  <c r="N30" i="5"/>
  <c r="K61" i="5"/>
  <c r="N73" i="5"/>
  <c r="H73" i="5"/>
  <c r="H81" i="5"/>
  <c r="K80" i="5"/>
  <c r="H77" i="5"/>
  <c r="K6" i="3"/>
  <c r="K44" i="3" s="1"/>
  <c r="N13" i="3"/>
  <c r="K21" i="3"/>
  <c r="N84" i="3"/>
  <c r="K52" i="5"/>
  <c r="N51" i="5"/>
  <c r="N63" i="5"/>
  <c r="K62" i="5"/>
  <c r="H84" i="5"/>
  <c r="H82" i="5"/>
  <c r="N9" i="3"/>
  <c r="K30" i="3"/>
  <c r="H20" i="5"/>
  <c r="H21" i="1"/>
  <c r="K20" i="1"/>
  <c r="H19" i="1"/>
  <c r="H18" i="3"/>
  <c r="K17" i="3"/>
  <c r="H29" i="3"/>
  <c r="H56" i="5"/>
  <c r="H49" i="5"/>
  <c r="K48" i="5"/>
  <c r="H70" i="5"/>
  <c r="H61" i="5"/>
  <c r="H85" i="5"/>
  <c r="K85" i="1"/>
  <c r="H70" i="3"/>
  <c r="H68" i="3"/>
  <c r="K19" i="3"/>
  <c r="N30" i="3"/>
  <c r="H85" i="3"/>
  <c r="K84" i="3"/>
  <c r="N13" i="5"/>
  <c r="K56" i="5"/>
  <c r="K69" i="5"/>
  <c r="N68" i="5"/>
  <c r="K67" i="5"/>
  <c r="H9" i="3"/>
  <c r="H21" i="5"/>
  <c r="K20" i="5"/>
  <c r="K60" i="5"/>
  <c r="H54" i="5"/>
  <c r="K53" i="5"/>
  <c r="H79" i="5"/>
  <c r="K78" i="5"/>
  <c r="N20" i="1"/>
  <c r="K19" i="1"/>
  <c r="H69" i="3"/>
  <c r="K68" i="3"/>
  <c r="F44" i="3"/>
  <c r="N29" i="5"/>
  <c r="H53" i="5"/>
  <c r="N48" i="5"/>
  <c r="K70" i="5"/>
  <c r="N80" i="5"/>
  <c r="H78" i="5"/>
  <c r="K77" i="5"/>
  <c r="N76" i="5"/>
  <c r="K75" i="5"/>
  <c r="H69" i="5"/>
  <c r="N20" i="3"/>
  <c r="N85" i="3"/>
  <c r="N17" i="5"/>
  <c r="N66" i="5"/>
  <c r="N82" i="5"/>
  <c r="N29" i="3"/>
  <c r="N22" i="1"/>
  <c r="N31" i="1"/>
  <c r="N69" i="3"/>
  <c r="N27" i="5"/>
  <c r="N60" i="5"/>
  <c r="N53" i="5"/>
  <c r="N49" i="5"/>
  <c r="N85" i="5"/>
  <c r="N74" i="5"/>
  <c r="K20" i="3"/>
  <c r="H17" i="3"/>
  <c r="H84" i="3"/>
  <c r="H18" i="5"/>
  <c r="K17" i="5"/>
  <c r="H51" i="5"/>
  <c r="K50" i="5"/>
  <c r="K66" i="5"/>
  <c r="K82" i="5"/>
  <c r="H75" i="5"/>
  <c r="N19" i="5"/>
  <c r="N59" i="5"/>
  <c r="N54" i="5"/>
  <c r="N67" i="5"/>
  <c r="N21" i="1"/>
  <c r="N18" i="3"/>
  <c r="N6" i="3"/>
  <c r="N44" i="3" s="1"/>
  <c r="K69" i="3"/>
  <c r="H12" i="5"/>
  <c r="K24" i="5"/>
  <c r="K57" i="5"/>
  <c r="K51" i="5"/>
  <c r="H48" i="5"/>
  <c r="H67" i="5"/>
  <c r="H63" i="5"/>
  <c r="K85" i="5"/>
  <c r="H80" i="5"/>
  <c r="H70" i="1"/>
  <c r="N85" i="1"/>
  <c r="N21" i="3"/>
  <c r="H21" i="3"/>
  <c r="K70" i="3"/>
  <c r="K85" i="3"/>
  <c r="K19" i="5"/>
  <c r="K29" i="5"/>
  <c r="H28" i="5"/>
  <c r="K27" i="5"/>
  <c r="N26" i="5"/>
  <c r="H60" i="5"/>
  <c r="K54" i="5"/>
  <c r="H68" i="5"/>
  <c r="H64" i="5"/>
  <c r="K83" i="5"/>
  <c r="K79" i="5"/>
  <c r="K76" i="5"/>
  <c r="N75" i="5"/>
  <c r="K21" i="1"/>
  <c r="K18" i="3"/>
  <c r="K29" i="3"/>
  <c r="K12" i="5"/>
  <c r="H11" i="5"/>
  <c r="K30" i="5"/>
  <c r="N58" i="5"/>
  <c r="H57" i="5"/>
  <c r="K49" i="5"/>
  <c r="H65" i="5"/>
  <c r="K73" i="5"/>
  <c r="N78" i="5"/>
  <c r="K70" i="1"/>
  <c r="H20" i="3"/>
  <c r="H13" i="3"/>
  <c r="I44" i="3"/>
  <c r="H27" i="5"/>
  <c r="K26" i="5"/>
  <c r="K55" i="5"/>
  <c r="H52" i="5"/>
  <c r="K68" i="5"/>
  <c r="K64" i="5"/>
  <c r="K84" i="5"/>
  <c r="K81" i="5"/>
  <c r="H76" i="5"/>
  <c r="K22" i="1"/>
  <c r="N20" i="5"/>
  <c r="N55" i="5"/>
  <c r="N50" i="5"/>
  <c r="N70" i="1"/>
  <c r="H6" i="5"/>
  <c r="H44" i="5" s="1"/>
  <c r="H13" i="5"/>
  <c r="K13" i="5"/>
  <c r="K11" i="5"/>
  <c r="K6" i="5"/>
  <c r="K44" i="5" s="1"/>
  <c r="N6" i="5"/>
  <c r="N44" i="5" s="1"/>
  <c r="A87" i="1"/>
  <c r="K26" i="3" l="1"/>
  <c r="K24" i="3"/>
  <c r="H80" i="3"/>
  <c r="N26" i="3"/>
  <c r="N83" i="3"/>
  <c r="N79" i="3"/>
  <c r="H47" i="5"/>
  <c r="K74" i="3"/>
  <c r="K47" i="5"/>
  <c r="N82" i="3"/>
  <c r="N18" i="1"/>
  <c r="N74" i="3"/>
  <c r="H25" i="5"/>
  <c r="N27" i="1"/>
  <c r="K27" i="1"/>
  <c r="N28" i="3"/>
  <c r="N28" i="1"/>
  <c r="H78" i="3"/>
  <c r="K80" i="3"/>
  <c r="H74" i="3"/>
  <c r="H18" i="1"/>
  <c r="K28" i="1"/>
  <c r="K26" i="1"/>
  <c r="N78" i="3"/>
  <c r="H77" i="3"/>
  <c r="H16" i="5"/>
  <c r="K14" i="1"/>
  <c r="H13" i="1"/>
  <c r="N25" i="1"/>
  <c r="H26" i="3"/>
  <c r="N24" i="3"/>
  <c r="K79" i="3"/>
  <c r="H76" i="3"/>
  <c r="K75" i="3"/>
  <c r="N47" i="5"/>
  <c r="H16" i="3"/>
  <c r="H27" i="3"/>
  <c r="K16" i="5"/>
  <c r="H26" i="1"/>
  <c r="H79" i="3"/>
  <c r="H10" i="5"/>
  <c r="H73" i="3"/>
  <c r="N14" i="1"/>
  <c r="N30" i="1"/>
  <c r="N75" i="3"/>
  <c r="H28" i="1"/>
  <c r="H25" i="1"/>
  <c r="H28" i="3"/>
  <c r="H25" i="3"/>
  <c r="K82" i="3"/>
  <c r="N81" i="3"/>
  <c r="H14" i="1"/>
  <c r="N12" i="1"/>
  <c r="N29" i="1"/>
  <c r="N26" i="1"/>
  <c r="K77" i="3"/>
  <c r="N16" i="3"/>
  <c r="H24" i="3"/>
  <c r="H82" i="3"/>
  <c r="N80" i="3"/>
  <c r="K78" i="3"/>
  <c r="H30" i="1"/>
  <c r="K29" i="1"/>
  <c r="H27" i="1"/>
  <c r="H75" i="3"/>
  <c r="K73" i="3"/>
  <c r="K13" i="1"/>
  <c r="H12" i="1"/>
  <c r="K30" i="1"/>
  <c r="H29" i="1"/>
  <c r="K83" i="3"/>
  <c r="N76" i="3"/>
  <c r="K10" i="5"/>
  <c r="N25" i="5"/>
  <c r="N13" i="1"/>
  <c r="K27" i="3"/>
  <c r="N25" i="3"/>
  <c r="N77" i="3"/>
  <c r="N10" i="5"/>
  <c r="B22" i="2"/>
  <c r="P22" i="2" s="1"/>
  <c r="B17" i="2"/>
  <c r="M17" i="2" s="1"/>
  <c r="K25" i="3"/>
  <c r="B13" i="4"/>
  <c r="M13" i="4" s="1"/>
  <c r="B11" i="4"/>
  <c r="M11" i="4" s="1"/>
  <c r="B20" i="4"/>
  <c r="M20" i="4" s="1"/>
  <c r="B18" i="4"/>
  <c r="M18" i="4" s="1"/>
  <c r="B17" i="4"/>
  <c r="P17" i="4" s="1"/>
  <c r="B73" i="4"/>
  <c r="G73" i="4" s="1"/>
  <c r="B72" i="4"/>
  <c r="B71" i="4"/>
  <c r="B70" i="4"/>
  <c r="J70" i="4" s="1"/>
  <c r="B69" i="4"/>
  <c r="G69" i="4" s="1"/>
  <c r="B68" i="4"/>
  <c r="B67" i="4"/>
  <c r="J67" i="4" s="1"/>
  <c r="B66" i="4"/>
  <c r="B65" i="4"/>
  <c r="G65" i="4" s="1"/>
  <c r="B64" i="4"/>
  <c r="B63" i="4"/>
  <c r="B62" i="4"/>
  <c r="G62" i="4" s="1"/>
  <c r="B74" i="6"/>
  <c r="M74" i="6" s="1"/>
  <c r="B72" i="6"/>
  <c r="M72" i="6" s="1"/>
  <c r="B70" i="6"/>
  <c r="G70" i="6" s="1"/>
  <c r="B68" i="6"/>
  <c r="P68" i="6" s="1"/>
  <c r="B66" i="6"/>
  <c r="J66" i="6" s="1"/>
  <c r="B64" i="6"/>
  <c r="M64" i="6" s="1"/>
  <c r="B63" i="6"/>
  <c r="M63" i="6" s="1"/>
  <c r="K12" i="1"/>
  <c r="K25" i="1"/>
  <c r="K16" i="3"/>
  <c r="K28" i="3"/>
  <c r="N27" i="3"/>
  <c r="K76" i="3"/>
  <c r="N73" i="3"/>
  <c r="N16" i="5"/>
  <c r="B21" i="2"/>
  <c r="P21" i="2" s="1"/>
  <c r="B18" i="2"/>
  <c r="J18" i="2" s="1"/>
  <c r="K18" i="1"/>
  <c r="K81" i="3"/>
  <c r="K25" i="5"/>
  <c r="B12" i="4"/>
  <c r="M12" i="4" s="1"/>
  <c r="B22" i="4"/>
  <c r="M22" i="4" s="1"/>
  <c r="B21" i="4"/>
  <c r="M21" i="4" s="1"/>
  <c r="B19" i="4"/>
  <c r="M19" i="4" s="1"/>
  <c r="B73" i="6"/>
  <c r="D73" i="6" s="1"/>
  <c r="B71" i="6"/>
  <c r="M71" i="6" s="1"/>
  <c r="B69" i="6"/>
  <c r="M69" i="6" s="1"/>
  <c r="B67" i="6"/>
  <c r="D67" i="6" s="1"/>
  <c r="B65" i="6"/>
  <c r="M65" i="6" s="1"/>
  <c r="B20" i="2"/>
  <c r="D20" i="2" s="1"/>
  <c r="B19" i="2"/>
  <c r="M19" i="2" s="1"/>
  <c r="B69" i="2"/>
  <c r="D69" i="2" s="1"/>
  <c r="B73" i="2"/>
  <c r="J73" i="2" s="1"/>
  <c r="B71" i="2"/>
  <c r="J71" i="2" s="1"/>
  <c r="B65" i="2"/>
  <c r="J65" i="2" s="1"/>
  <c r="B63" i="2"/>
  <c r="P63" i="2" s="1"/>
  <c r="B67" i="2"/>
  <c r="B74" i="2"/>
  <c r="B72" i="2"/>
  <c r="B70" i="2"/>
  <c r="B68" i="2"/>
  <c r="B66" i="2"/>
  <c r="B64" i="2"/>
  <c r="Q33" i="2"/>
  <c r="O33" i="2"/>
  <c r="N33" i="2"/>
  <c r="L33" i="2"/>
  <c r="K33" i="2"/>
  <c r="I33" i="2"/>
  <c r="H33" i="2"/>
  <c r="F33" i="2"/>
  <c r="E33" i="2"/>
  <c r="C33" i="2"/>
  <c r="A85" i="3"/>
  <c r="A85" i="5" s="1"/>
  <c r="D17" i="2" l="1"/>
  <c r="J17" i="2"/>
  <c r="G19" i="2"/>
  <c r="M17" i="4"/>
  <c r="G17" i="2"/>
  <c r="G18" i="2"/>
  <c r="M21" i="2"/>
  <c r="P17" i="2"/>
  <c r="D18" i="2"/>
  <c r="D19" i="2"/>
  <c r="M18" i="2"/>
  <c r="P18" i="2"/>
  <c r="P19" i="2"/>
  <c r="M22" i="2"/>
  <c r="J19" i="2"/>
  <c r="M20" i="2"/>
  <c r="G20" i="2"/>
  <c r="P20" i="2"/>
  <c r="J20" i="2"/>
  <c r="D22" i="2"/>
  <c r="J21" i="2"/>
  <c r="D21" i="2"/>
  <c r="G21" i="2"/>
  <c r="J22" i="2"/>
  <c r="G22" i="2"/>
  <c r="P12" i="4"/>
  <c r="G18" i="4"/>
  <c r="J18" i="4"/>
  <c r="J21" i="4"/>
  <c r="P20" i="4"/>
  <c r="G13" i="4"/>
  <c r="M73" i="2"/>
  <c r="G21" i="4"/>
  <c r="P13" i="4"/>
  <c r="D18" i="4"/>
  <c r="D70" i="6"/>
  <c r="B58" i="2"/>
  <c r="M58" i="2" s="1"/>
  <c r="D66" i="6"/>
  <c r="M66" i="6"/>
  <c r="D63" i="2"/>
  <c r="P22" i="4"/>
  <c r="D22" i="4"/>
  <c r="G66" i="6"/>
  <c r="P66" i="6"/>
  <c r="M67" i="6"/>
  <c r="G22" i="4"/>
  <c r="J71" i="6"/>
  <c r="D74" i="6"/>
  <c r="G71" i="6"/>
  <c r="J73" i="6"/>
  <c r="G20" i="4"/>
  <c r="D63" i="6"/>
  <c r="P71" i="6"/>
  <c r="J72" i="6"/>
  <c r="D71" i="6"/>
  <c r="P74" i="6"/>
  <c r="D13" i="4"/>
  <c r="G11" i="4"/>
  <c r="P11" i="4"/>
  <c r="J13" i="4"/>
  <c r="J74" i="6"/>
  <c r="G74" i="6"/>
  <c r="G67" i="6"/>
  <c r="G64" i="6"/>
  <c r="P73" i="6"/>
  <c r="D69" i="6"/>
  <c r="D64" i="6"/>
  <c r="G69" i="6"/>
  <c r="J69" i="6"/>
  <c r="J64" i="6"/>
  <c r="D21" i="4"/>
  <c r="G73" i="6"/>
  <c r="M73" i="6"/>
  <c r="D73" i="2"/>
  <c r="G65" i="6"/>
  <c r="M70" i="6"/>
  <c r="P18" i="4"/>
  <c r="P65" i="6"/>
  <c r="D20" i="4"/>
  <c r="J65" i="6"/>
  <c r="G12" i="4"/>
  <c r="J20" i="4"/>
  <c r="D12" i="4"/>
  <c r="P72" i="6"/>
  <c r="J70" i="6"/>
  <c r="D11" i="4"/>
  <c r="D72" i="6"/>
  <c r="P70" i="6"/>
  <c r="J11" i="4"/>
  <c r="G72" i="6"/>
  <c r="D68" i="6"/>
  <c r="D62" i="4"/>
  <c r="P62" i="4"/>
  <c r="J62" i="4"/>
  <c r="D64" i="4"/>
  <c r="P64" i="4"/>
  <c r="J64" i="4"/>
  <c r="D66" i="4"/>
  <c r="P66" i="4"/>
  <c r="J66" i="4"/>
  <c r="D68" i="4"/>
  <c r="P68" i="4"/>
  <c r="J68" i="4"/>
  <c r="D70" i="4"/>
  <c r="P70" i="4"/>
  <c r="D72" i="4"/>
  <c r="P72" i="4"/>
  <c r="J72" i="4"/>
  <c r="D19" i="4"/>
  <c r="P71" i="2"/>
  <c r="G68" i="6"/>
  <c r="D65" i="6"/>
  <c r="M68" i="6"/>
  <c r="P69" i="6"/>
  <c r="P64" i="6"/>
  <c r="J68" i="6"/>
  <c r="P63" i="6"/>
  <c r="M62" i="4"/>
  <c r="M64" i="4"/>
  <c r="M66" i="4"/>
  <c r="M68" i="4"/>
  <c r="M70" i="4"/>
  <c r="M72" i="4"/>
  <c r="J17" i="4"/>
  <c r="J19" i="4"/>
  <c r="J12" i="4"/>
  <c r="G66" i="4"/>
  <c r="G70" i="4"/>
  <c r="J67" i="6"/>
  <c r="P67" i="6"/>
  <c r="G63" i="6"/>
  <c r="J63" i="6"/>
  <c r="D63" i="4"/>
  <c r="P63" i="4"/>
  <c r="J63" i="4"/>
  <c r="D65" i="4"/>
  <c r="P65" i="4"/>
  <c r="J65" i="4"/>
  <c r="D67" i="4"/>
  <c r="P67" i="4"/>
  <c r="D69" i="4"/>
  <c r="P69" i="4"/>
  <c r="J69" i="4"/>
  <c r="D71" i="4"/>
  <c r="P71" i="4"/>
  <c r="J71" i="4"/>
  <c r="D73" i="4"/>
  <c r="P73" i="4"/>
  <c r="J73" i="4"/>
  <c r="P19" i="4"/>
  <c r="P21" i="4"/>
  <c r="G63" i="4"/>
  <c r="G67" i="4"/>
  <c r="G71" i="4"/>
  <c r="J63" i="2"/>
  <c r="G19" i="4"/>
  <c r="D17" i="4"/>
  <c r="J22" i="4"/>
  <c r="G17" i="4"/>
  <c r="M63" i="4"/>
  <c r="M65" i="4"/>
  <c r="M67" i="4"/>
  <c r="M69" i="4"/>
  <c r="M71" i="4"/>
  <c r="M73" i="4"/>
  <c r="G64" i="4"/>
  <c r="G68" i="4"/>
  <c r="G72" i="4"/>
  <c r="G64" i="2"/>
  <c r="P64" i="2"/>
  <c r="M64" i="2"/>
  <c r="G69" i="2"/>
  <c r="M69" i="2"/>
  <c r="G66" i="2"/>
  <c r="M66" i="2"/>
  <c r="P66" i="2"/>
  <c r="D71" i="2"/>
  <c r="G67" i="2"/>
  <c r="M67" i="2"/>
  <c r="P69" i="2"/>
  <c r="G65" i="2"/>
  <c r="M65" i="2"/>
  <c r="D65" i="2"/>
  <c r="G70" i="2"/>
  <c r="M70" i="2"/>
  <c r="P70" i="2"/>
  <c r="G74" i="2"/>
  <c r="P74" i="2"/>
  <c r="M74" i="2"/>
  <c r="J69" i="2"/>
  <c r="G71" i="2"/>
  <c r="M71" i="2"/>
  <c r="P65" i="2"/>
  <c r="G68" i="2"/>
  <c r="P68" i="2"/>
  <c r="M68" i="2"/>
  <c r="P72" i="2"/>
  <c r="M72" i="2"/>
  <c r="G63" i="2"/>
  <c r="M63" i="2"/>
  <c r="G73" i="2"/>
  <c r="P67" i="2"/>
  <c r="P73" i="2"/>
  <c r="G72" i="2"/>
  <c r="D67" i="2"/>
  <c r="J67" i="2"/>
  <c r="D72" i="2"/>
  <c r="D64" i="2"/>
  <c r="D68" i="2"/>
  <c r="J64" i="2"/>
  <c r="J68" i="2"/>
  <c r="J72" i="2"/>
  <c r="D66" i="2"/>
  <c r="D70" i="2"/>
  <c r="D74" i="2"/>
  <c r="J66" i="2"/>
  <c r="J70" i="2"/>
  <c r="J74" i="2"/>
  <c r="H69" i="1"/>
  <c r="H83" i="1"/>
  <c r="B10" i="2"/>
  <c r="P10" i="2" s="1"/>
  <c r="H82" i="1"/>
  <c r="H66" i="3"/>
  <c r="H67" i="1"/>
  <c r="B57" i="4"/>
  <c r="B58" i="4"/>
  <c r="D58" i="4" s="1"/>
  <c r="B40" i="4"/>
  <c r="D40" i="4" s="1"/>
  <c r="B41" i="6"/>
  <c r="B45" i="6"/>
  <c r="B49" i="6"/>
  <c r="B57" i="6"/>
  <c r="B56" i="4"/>
  <c r="D56" i="4" s="1"/>
  <c r="N82" i="1"/>
  <c r="N47" i="3"/>
  <c r="B37" i="4"/>
  <c r="D37" i="4" s="1"/>
  <c r="B9" i="6"/>
  <c r="J9" i="6" s="1"/>
  <c r="B38" i="6"/>
  <c r="B17" i="6"/>
  <c r="B41" i="4"/>
  <c r="D41" i="4" s="1"/>
  <c r="B20" i="6"/>
  <c r="N84" i="1"/>
  <c r="B36" i="4"/>
  <c r="D36" i="4" s="1"/>
  <c r="B55" i="6"/>
  <c r="B59" i="6"/>
  <c r="H11" i="3"/>
  <c r="B46" i="4"/>
  <c r="D46" i="4" s="1"/>
  <c r="B48" i="4"/>
  <c r="D48" i="4" s="1"/>
  <c r="B50" i="4"/>
  <c r="D50" i="4" s="1"/>
  <c r="B39" i="6"/>
  <c r="K82" i="1"/>
  <c r="N54" i="3"/>
  <c r="K55" i="3"/>
  <c r="N58" i="3"/>
  <c r="N62" i="3"/>
  <c r="H64" i="3"/>
  <c r="K67" i="3"/>
  <c r="B47" i="6"/>
  <c r="B52" i="6"/>
  <c r="H52" i="3"/>
  <c r="B45" i="4"/>
  <c r="D45" i="4" s="1"/>
  <c r="B19" i="6"/>
  <c r="B40" i="6"/>
  <c r="B48" i="6"/>
  <c r="B49" i="4"/>
  <c r="D49" i="4" s="1"/>
  <c r="B53" i="4"/>
  <c r="D53" i="4" s="1"/>
  <c r="B11" i="6"/>
  <c r="B21" i="6"/>
  <c r="J21" i="6" s="1"/>
  <c r="B42" i="6"/>
  <c r="B46" i="6"/>
  <c r="B53" i="6"/>
  <c r="B58" i="6"/>
  <c r="N65" i="3"/>
  <c r="B9" i="4"/>
  <c r="G9" i="4" s="1"/>
  <c r="B56" i="6"/>
  <c r="K83" i="1"/>
  <c r="K48" i="3"/>
  <c r="H49" i="3"/>
  <c r="K64" i="3"/>
  <c r="H65" i="3"/>
  <c r="B12" i="6"/>
  <c r="D12" i="6" s="1"/>
  <c r="B22" i="6"/>
  <c r="B43" i="6"/>
  <c r="B50" i="6"/>
  <c r="B54" i="6"/>
  <c r="B44" i="4"/>
  <c r="D44" i="4" s="1"/>
  <c r="B18" i="6"/>
  <c r="J18" i="6" s="1"/>
  <c r="N83" i="1"/>
  <c r="K84" i="1"/>
  <c r="N48" i="3"/>
  <c r="N52" i="3"/>
  <c r="B52" i="4"/>
  <c r="D52" i="4" s="1"/>
  <c r="B13" i="6"/>
  <c r="B37" i="6"/>
  <c r="B44" i="6"/>
  <c r="B51" i="6"/>
  <c r="K12" i="3"/>
  <c r="N50" i="3"/>
  <c r="N51" i="3"/>
  <c r="N66" i="3"/>
  <c r="B38" i="4"/>
  <c r="D38" i="4" s="1"/>
  <c r="K49" i="3"/>
  <c r="H50" i="3"/>
  <c r="K61" i="3"/>
  <c r="K65" i="3"/>
  <c r="H51" i="3"/>
  <c r="K54" i="3"/>
  <c r="H55" i="3"/>
  <c r="K56" i="3"/>
  <c r="N57" i="3"/>
  <c r="H59" i="3"/>
  <c r="N61" i="3"/>
  <c r="K62" i="3"/>
  <c r="B54" i="4"/>
  <c r="D54" i="4" s="1"/>
  <c r="H10" i="3"/>
  <c r="B10" i="6"/>
  <c r="D10" i="6" s="1"/>
  <c r="B39" i="4"/>
  <c r="D39" i="4" s="1"/>
  <c r="B43" i="4"/>
  <c r="D43" i="4" s="1"/>
  <c r="B47" i="4"/>
  <c r="D47" i="4" s="1"/>
  <c r="B51" i="4"/>
  <c r="D51" i="4" s="1"/>
  <c r="B55" i="4"/>
  <c r="D55" i="4" s="1"/>
  <c r="B42" i="4"/>
  <c r="D42" i="4" s="1"/>
  <c r="B6" i="4"/>
  <c r="J6" i="4" s="1"/>
  <c r="N10" i="3"/>
  <c r="K47" i="3"/>
  <c r="H56" i="3"/>
  <c r="K57" i="3"/>
  <c r="H61" i="3"/>
  <c r="H67" i="3"/>
  <c r="H63" i="3"/>
  <c r="K51" i="3"/>
  <c r="N53" i="3"/>
  <c r="K10" i="3"/>
  <c r="H47" i="3"/>
  <c r="N49" i="3"/>
  <c r="H53" i="3"/>
  <c r="N55" i="3"/>
  <c r="H57" i="3"/>
  <c r="H60" i="3"/>
  <c r="K53" i="3"/>
  <c r="K58" i="3"/>
  <c r="H54" i="3"/>
  <c r="N12" i="3"/>
  <c r="N60" i="3"/>
  <c r="K63" i="3"/>
  <c r="N67" i="3"/>
  <c r="K60" i="3"/>
  <c r="H62" i="3"/>
  <c r="N63" i="3"/>
  <c r="K66" i="3"/>
  <c r="N64" i="3"/>
  <c r="N56" i="3"/>
  <c r="K59" i="3"/>
  <c r="K11" i="3"/>
  <c r="H12" i="3"/>
  <c r="K50" i="3"/>
  <c r="N11" i="3"/>
  <c r="H48" i="3"/>
  <c r="K52" i="3"/>
  <c r="H58" i="3"/>
  <c r="N59" i="3"/>
  <c r="A91" i="1"/>
  <c r="A90" i="1"/>
  <c r="A89" i="1"/>
  <c r="G10" i="2" l="1"/>
  <c r="G6" i="4"/>
  <c r="D9" i="6"/>
  <c r="D10" i="2"/>
  <c r="M10" i="2"/>
  <c r="J10" i="2"/>
  <c r="D9" i="4"/>
  <c r="D6" i="4"/>
  <c r="D57" i="4"/>
  <c r="M57" i="4"/>
  <c r="G54" i="4"/>
  <c r="J9" i="4"/>
  <c r="G10" i="6"/>
  <c r="G37" i="4"/>
  <c r="J13" i="6"/>
  <c r="G13" i="6"/>
  <c r="G55" i="6"/>
  <c r="D55" i="6"/>
  <c r="G51" i="6"/>
  <c r="D51" i="6"/>
  <c r="G50" i="6"/>
  <c r="D50" i="6"/>
  <c r="G42" i="6"/>
  <c r="D42" i="6"/>
  <c r="G39" i="6"/>
  <c r="D39" i="6"/>
  <c r="G49" i="6"/>
  <c r="D49" i="6"/>
  <c r="G54" i="6"/>
  <c r="D54" i="6"/>
  <c r="G47" i="6"/>
  <c r="D47" i="6"/>
  <c r="G57" i="6"/>
  <c r="D57" i="6"/>
  <c r="G44" i="6"/>
  <c r="D44" i="6"/>
  <c r="G43" i="6"/>
  <c r="D43" i="6"/>
  <c r="G58" i="6"/>
  <c r="D58" i="6"/>
  <c r="G48" i="6"/>
  <c r="D48" i="6"/>
  <c r="G38" i="6"/>
  <c r="D38" i="6"/>
  <c r="G45" i="6"/>
  <c r="D45" i="6"/>
  <c r="G46" i="6"/>
  <c r="D46" i="6"/>
  <c r="G37" i="6"/>
  <c r="D37" i="6"/>
  <c r="G56" i="6"/>
  <c r="D56" i="6"/>
  <c r="G53" i="6"/>
  <c r="D53" i="6"/>
  <c r="G40" i="6"/>
  <c r="D40" i="6"/>
  <c r="G52" i="6"/>
  <c r="D52" i="6"/>
  <c r="G59" i="6"/>
  <c r="D59" i="6"/>
  <c r="G41" i="6"/>
  <c r="D41" i="6"/>
  <c r="D19" i="6"/>
  <c r="G19" i="6"/>
  <c r="P19" i="6"/>
  <c r="M19" i="6"/>
  <c r="J19" i="6"/>
  <c r="J17" i="6"/>
  <c r="M17" i="6"/>
  <c r="G17" i="6"/>
  <c r="D17" i="6"/>
  <c r="P17" i="6"/>
  <c r="G18" i="6"/>
  <c r="P18" i="6"/>
  <c r="M18" i="6"/>
  <c r="D18" i="6"/>
  <c r="M21" i="6"/>
  <c r="P21" i="6"/>
  <c r="G21" i="6"/>
  <c r="D21" i="6"/>
  <c r="G22" i="6"/>
  <c r="J22" i="6"/>
  <c r="P22" i="6"/>
  <c r="M22" i="6"/>
  <c r="D22" i="6"/>
  <c r="M20" i="6"/>
  <c r="D20" i="6"/>
  <c r="P20" i="6"/>
  <c r="G20" i="6"/>
  <c r="J20" i="6"/>
  <c r="D13" i="6"/>
  <c r="P13" i="6"/>
  <c r="M13" i="6"/>
  <c r="G12" i="6"/>
  <c r="M12" i="6"/>
  <c r="P12" i="6"/>
  <c r="J12" i="6"/>
  <c r="J11" i="6"/>
  <c r="M11" i="6"/>
  <c r="P11" i="6"/>
  <c r="G11" i="6"/>
  <c r="D11" i="6"/>
  <c r="P45" i="4"/>
  <c r="M45" i="4"/>
  <c r="G58" i="4"/>
  <c r="P58" i="4"/>
  <c r="M58" i="4"/>
  <c r="G42" i="4"/>
  <c r="P42" i="4"/>
  <c r="M42" i="4"/>
  <c r="J43" i="4"/>
  <c r="P43" i="4"/>
  <c r="M43" i="4"/>
  <c r="P54" i="4"/>
  <c r="M54" i="4"/>
  <c r="P50" i="4"/>
  <c r="M50" i="4"/>
  <c r="G47" i="4"/>
  <c r="P47" i="4"/>
  <c r="M47" i="4"/>
  <c r="P49" i="4"/>
  <c r="M49" i="4"/>
  <c r="P36" i="4"/>
  <c r="M36" i="4"/>
  <c r="G55" i="4"/>
  <c r="P55" i="4"/>
  <c r="M55" i="4"/>
  <c r="J39" i="4"/>
  <c r="P39" i="4"/>
  <c r="M39" i="4"/>
  <c r="P44" i="4"/>
  <c r="M44" i="4"/>
  <c r="P48" i="4"/>
  <c r="M48" i="4"/>
  <c r="G56" i="4"/>
  <c r="P56" i="4"/>
  <c r="M56" i="4"/>
  <c r="P52" i="4"/>
  <c r="M52" i="4"/>
  <c r="P51" i="4"/>
  <c r="M51" i="4"/>
  <c r="G38" i="4"/>
  <c r="P38" i="4"/>
  <c r="M38" i="4"/>
  <c r="P53" i="4"/>
  <c r="M53" i="4"/>
  <c r="J46" i="4"/>
  <c r="P46" i="4"/>
  <c r="M46" i="4"/>
  <c r="P41" i="4"/>
  <c r="M41" i="4"/>
  <c r="P37" i="4"/>
  <c r="M37" i="4"/>
  <c r="P40" i="4"/>
  <c r="M40" i="4"/>
  <c r="G57" i="4"/>
  <c r="P57" i="4"/>
  <c r="J57" i="6"/>
  <c r="J41" i="6"/>
  <c r="J41" i="4"/>
  <c r="J37" i="4"/>
  <c r="J40" i="4"/>
  <c r="M41" i="6"/>
  <c r="P49" i="6"/>
  <c r="J49" i="6"/>
  <c r="M49" i="6"/>
  <c r="J45" i="4"/>
  <c r="P57" i="6"/>
  <c r="G40" i="4"/>
  <c r="J57" i="4"/>
  <c r="G41" i="4"/>
  <c r="M48" i="6"/>
  <c r="M45" i="6"/>
  <c r="J45" i="6"/>
  <c r="G46" i="4"/>
  <c r="J58" i="4"/>
  <c r="M9" i="4"/>
  <c r="P45" i="6"/>
  <c r="G45" i="4"/>
  <c r="M57" i="6"/>
  <c r="P41" i="6"/>
  <c r="M39" i="6"/>
  <c r="J39" i="6"/>
  <c r="J56" i="4"/>
  <c r="P46" i="6"/>
  <c r="G9" i="6"/>
  <c r="J44" i="4"/>
  <c r="J37" i="6"/>
  <c r="P38" i="6"/>
  <c r="P9" i="6"/>
  <c r="M42" i="6"/>
  <c r="M9" i="6"/>
  <c r="J48" i="6"/>
  <c r="P48" i="6"/>
  <c r="J46" i="6"/>
  <c r="M38" i="6"/>
  <c r="J38" i="6"/>
  <c r="M52" i="6"/>
  <c r="J52" i="6"/>
  <c r="J50" i="4"/>
  <c r="M47" i="6"/>
  <c r="J47" i="6"/>
  <c r="G53" i="4"/>
  <c r="G36" i="4"/>
  <c r="J36" i="4"/>
  <c r="P47" i="6"/>
  <c r="G50" i="4"/>
  <c r="M59" i="6"/>
  <c r="J59" i="6"/>
  <c r="P39" i="6"/>
  <c r="J53" i="4"/>
  <c r="M40" i="6"/>
  <c r="J40" i="6"/>
  <c r="P59" i="6"/>
  <c r="P40" i="6"/>
  <c r="P52" i="6"/>
  <c r="M58" i="6"/>
  <c r="J48" i="4"/>
  <c r="J38" i="4"/>
  <c r="G48" i="4"/>
  <c r="P55" i="6"/>
  <c r="M55" i="6"/>
  <c r="M50" i="6"/>
  <c r="P56" i="6"/>
  <c r="P50" i="6"/>
  <c r="J56" i="6"/>
  <c r="P42" i="6"/>
  <c r="P44" i="6"/>
  <c r="J52" i="4"/>
  <c r="J55" i="6"/>
  <c r="P9" i="4"/>
  <c r="M56" i="6"/>
  <c r="P51" i="6"/>
  <c r="P43" i="6"/>
  <c r="P53" i="6"/>
  <c r="M54" i="6"/>
  <c r="M46" i="6"/>
  <c r="J44" i="6"/>
  <c r="J49" i="4"/>
  <c r="J53" i="6"/>
  <c r="J54" i="4"/>
  <c r="M53" i="6"/>
  <c r="M37" i="6"/>
  <c r="J51" i="6"/>
  <c r="J43" i="6"/>
  <c r="P37" i="6"/>
  <c r="G49" i="4"/>
  <c r="J54" i="6"/>
  <c r="P54" i="6"/>
  <c r="M44" i="6"/>
  <c r="J58" i="6"/>
  <c r="J50" i="6"/>
  <c r="J42" i="6"/>
  <c r="M51" i="6"/>
  <c r="M43" i="6"/>
  <c r="P58" i="6"/>
  <c r="G44" i="4"/>
  <c r="G52" i="4"/>
  <c r="M10" i="6"/>
  <c r="P10" i="6"/>
  <c r="J10" i="6"/>
  <c r="G51" i="4"/>
  <c r="J51" i="4"/>
  <c r="J42" i="4"/>
  <c r="G43" i="4"/>
  <c r="J47" i="4"/>
  <c r="J55" i="4"/>
  <c r="G39" i="4"/>
  <c r="M6" i="4"/>
  <c r="P6" i="4"/>
  <c r="K62" i="1"/>
  <c r="K60" i="1"/>
  <c r="H55" i="1"/>
  <c r="H75" i="1"/>
  <c r="H64" i="1"/>
  <c r="H62" i="1"/>
  <c r="K61" i="1"/>
  <c r="N61" i="1"/>
  <c r="N75" i="1"/>
  <c r="N63" i="1"/>
  <c r="N54" i="1"/>
  <c r="N53" i="1"/>
  <c r="H52" i="1"/>
  <c r="N50" i="1"/>
  <c r="N64" i="1"/>
  <c r="H60" i="1"/>
  <c r="N55" i="1"/>
  <c r="N10" i="1"/>
  <c r="N52" i="1"/>
  <c r="N48" i="1"/>
  <c r="K81" i="1"/>
  <c r="N80" i="1"/>
  <c r="K79" i="1"/>
  <c r="H78" i="1"/>
  <c r="H74" i="1"/>
  <c r="K73" i="1"/>
  <c r="H65" i="1"/>
  <c r="B10" i="4"/>
  <c r="K64" i="1"/>
  <c r="H53" i="1"/>
  <c r="H51" i="1"/>
  <c r="H49" i="1"/>
  <c r="K48" i="1"/>
  <c r="H81" i="1"/>
  <c r="H77" i="1"/>
  <c r="K69" i="1"/>
  <c r="H68" i="1"/>
  <c r="N66" i="1"/>
  <c r="K65" i="1"/>
  <c r="N58" i="1"/>
  <c r="H56" i="1"/>
  <c r="B12" i="2"/>
  <c r="N57" i="1"/>
  <c r="N51" i="1"/>
  <c r="N47" i="1"/>
  <c r="N79" i="1"/>
  <c r="N76" i="1"/>
  <c r="N69" i="1"/>
  <c r="H58" i="1"/>
  <c r="K54" i="1"/>
  <c r="H48" i="1"/>
  <c r="K68" i="1"/>
  <c r="K63" i="1"/>
  <c r="N62" i="1"/>
  <c r="H57" i="1"/>
  <c r="K56" i="1"/>
  <c r="N81" i="1"/>
  <c r="K75" i="1"/>
  <c r="B36" i="6"/>
  <c r="M36" i="6" s="1"/>
  <c r="H17" i="1"/>
  <c r="H61" i="1"/>
  <c r="K49" i="1"/>
  <c r="H73" i="1"/>
  <c r="N59" i="1"/>
  <c r="H11" i="1"/>
  <c r="K59" i="1"/>
  <c r="K53" i="1"/>
  <c r="H79" i="1"/>
  <c r="H66" i="1"/>
  <c r="N60" i="1"/>
  <c r="K58" i="1"/>
  <c r="K55" i="1"/>
  <c r="K52" i="1"/>
  <c r="N77" i="1"/>
  <c r="H76" i="1"/>
  <c r="B62" i="6"/>
  <c r="G62" i="6" s="1"/>
  <c r="K50" i="1"/>
  <c r="K80" i="1"/>
  <c r="B13" i="2"/>
  <c r="B16" i="6"/>
  <c r="M16" i="6" s="1"/>
  <c r="N67" i="1"/>
  <c r="H63" i="1"/>
  <c r="N49" i="1"/>
  <c r="K47" i="1"/>
  <c r="K74" i="1"/>
  <c r="N56" i="1"/>
  <c r="K77" i="1"/>
  <c r="N74" i="1"/>
  <c r="N9" i="5"/>
  <c r="K67" i="1"/>
  <c r="H59" i="1"/>
  <c r="H50" i="1"/>
  <c r="H47" i="1"/>
  <c r="H80" i="1"/>
  <c r="K78" i="1"/>
  <c r="N73" i="1"/>
  <c r="N78" i="1"/>
  <c r="N17" i="1"/>
  <c r="N68" i="1"/>
  <c r="K66" i="1"/>
  <c r="N65" i="1"/>
  <c r="K57" i="1"/>
  <c r="H54" i="1"/>
  <c r="K51" i="1"/>
  <c r="K76" i="1"/>
  <c r="H9" i="5"/>
  <c r="B16" i="4"/>
  <c r="B11" i="2"/>
  <c r="B16" i="2"/>
  <c r="B9" i="2"/>
  <c r="K9" i="5"/>
  <c r="K11" i="1"/>
  <c r="K17" i="1"/>
  <c r="H10" i="1"/>
  <c r="K10" i="1"/>
  <c r="O3" i="6"/>
  <c r="O32" i="6" s="1"/>
  <c r="L3" i="6"/>
  <c r="L32" i="6" s="1"/>
  <c r="O3" i="4"/>
  <c r="O31" i="4" s="1"/>
  <c r="L3" i="4"/>
  <c r="L31" i="4" s="1"/>
  <c r="O30" i="2"/>
  <c r="L30" i="2"/>
  <c r="D9" i="2" l="1"/>
  <c r="G9" i="2"/>
  <c r="M9" i="2"/>
  <c r="P9" i="2"/>
  <c r="J9" i="2"/>
  <c r="M13" i="2"/>
  <c r="D13" i="2"/>
  <c r="P13" i="2"/>
  <c r="J13" i="2"/>
  <c r="G13" i="2"/>
  <c r="G12" i="2"/>
  <c r="P12" i="2"/>
  <c r="M12" i="2"/>
  <c r="D12" i="2"/>
  <c r="J12" i="2"/>
  <c r="P16" i="2"/>
  <c r="J16" i="2"/>
  <c r="M16" i="2"/>
  <c r="G16" i="2"/>
  <c r="D16" i="2"/>
  <c r="P11" i="2"/>
  <c r="M11" i="2"/>
  <c r="D11" i="2"/>
  <c r="G11" i="2"/>
  <c r="J11" i="2"/>
  <c r="G10" i="4"/>
  <c r="D10" i="4"/>
  <c r="P10" i="4"/>
  <c r="M16" i="4"/>
  <c r="G16" i="4"/>
  <c r="P62" i="6"/>
  <c r="P36" i="6"/>
  <c r="G16" i="6"/>
  <c r="J36" i="6"/>
  <c r="J10" i="4"/>
  <c r="M10" i="4"/>
  <c r="G36" i="6"/>
  <c r="J62" i="6"/>
  <c r="D36" i="6"/>
  <c r="D16" i="6"/>
  <c r="J16" i="6"/>
  <c r="D62" i="6"/>
  <c r="P16" i="6"/>
  <c r="M62" i="6"/>
  <c r="P16" i="4"/>
  <c r="J16" i="4"/>
  <c r="D16" i="4"/>
  <c r="A72" i="5"/>
  <c r="A84" i="3"/>
  <c r="A84" i="5" s="1"/>
  <c r="A82" i="3"/>
  <c r="A82" i="5" s="1"/>
  <c r="A81" i="3"/>
  <c r="A81" i="5" s="1"/>
  <c r="A80" i="3"/>
  <c r="A80" i="5" s="1"/>
  <c r="A79" i="3"/>
  <c r="A79" i="5" s="1"/>
  <c r="A78" i="3"/>
  <c r="A78" i="5" s="1"/>
  <c r="A77" i="3"/>
  <c r="A77" i="5" s="1"/>
  <c r="A76" i="3"/>
  <c r="A76" i="5" s="1"/>
  <c r="A75" i="3"/>
  <c r="A75" i="5" s="1"/>
  <c r="A74" i="3"/>
  <c r="A74" i="5" s="1"/>
  <c r="A73" i="3"/>
  <c r="A73" i="5" s="1"/>
  <c r="A70" i="3"/>
  <c r="A70" i="5" s="1"/>
  <c r="A69" i="3"/>
  <c r="A69" i="5" s="1"/>
  <c r="A68" i="3"/>
  <c r="A68" i="5" s="1"/>
  <c r="A67" i="3"/>
  <c r="A67" i="5" s="1"/>
  <c r="A66" i="3"/>
  <c r="A66" i="5" s="1"/>
  <c r="A65" i="3"/>
  <c r="A65" i="5" s="1"/>
  <c r="A64" i="3"/>
  <c r="A64" i="5" s="1"/>
  <c r="A63" i="3"/>
  <c r="A63" i="5" s="1"/>
  <c r="A62" i="3"/>
  <c r="A62" i="5" s="1"/>
  <c r="A61" i="3"/>
  <c r="A61" i="5" s="1"/>
  <c r="A60" i="3"/>
  <c r="A60" i="5" s="1"/>
  <c r="A59" i="3"/>
  <c r="A59" i="5" s="1"/>
  <c r="A58" i="3"/>
  <c r="A58" i="5" s="1"/>
  <c r="A57" i="3"/>
  <c r="A57" i="5" s="1"/>
  <c r="A56" i="3"/>
  <c r="A56" i="5" s="1"/>
  <c r="A55" i="3"/>
  <c r="A55" i="5" s="1"/>
  <c r="A54" i="3"/>
  <c r="A54" i="5" s="1"/>
  <c r="A53" i="3"/>
  <c r="A53" i="5" s="1"/>
  <c r="A52" i="3"/>
  <c r="A52" i="5" s="1"/>
  <c r="A51" i="3"/>
  <c r="A51" i="5" s="1"/>
  <c r="A50" i="3"/>
  <c r="A50" i="5" s="1"/>
  <c r="A49" i="3"/>
  <c r="A49" i="5" s="1"/>
  <c r="A48" i="3"/>
  <c r="A48" i="5" s="1"/>
  <c r="A47" i="3"/>
  <c r="A47" i="5" s="1"/>
  <c r="B36" i="2" l="1"/>
  <c r="M36" i="2" s="1"/>
  <c r="B56" i="2"/>
  <c r="M56" i="2" s="1"/>
  <c r="B52" i="2"/>
  <c r="M52" i="2" s="1"/>
  <c r="B49" i="2"/>
  <c r="M49" i="2" s="1"/>
  <c r="B45" i="2"/>
  <c r="M45" i="2" s="1"/>
  <c r="B40" i="2"/>
  <c r="B62" i="2"/>
  <c r="B61" i="4"/>
  <c r="J61" i="4" s="1"/>
  <c r="B57" i="2"/>
  <c r="M57" i="2" s="1"/>
  <c r="B53" i="2"/>
  <c r="M53" i="2" s="1"/>
  <c r="B50" i="2"/>
  <c r="M50" i="2" s="1"/>
  <c r="B46" i="2"/>
  <c r="M46" i="2" s="1"/>
  <c r="B42" i="2"/>
  <c r="M42" i="2" s="1"/>
  <c r="B41" i="2"/>
  <c r="M41" i="2" s="1"/>
  <c r="B37" i="2"/>
  <c r="B35" i="4"/>
  <c r="B59" i="2"/>
  <c r="M59" i="2" s="1"/>
  <c r="B55" i="2"/>
  <c r="M55" i="2" s="1"/>
  <c r="B51" i="2"/>
  <c r="M51" i="2" s="1"/>
  <c r="B48" i="2"/>
  <c r="M48" i="2" s="1"/>
  <c r="B44" i="2"/>
  <c r="M44" i="2" s="1"/>
  <c r="B39" i="2"/>
  <c r="M39" i="2" s="1"/>
  <c r="B6" i="6"/>
  <c r="D58" i="2"/>
  <c r="B54" i="2"/>
  <c r="M54" i="2" s="1"/>
  <c r="B47" i="2"/>
  <c r="M47" i="2" s="1"/>
  <c r="B43" i="2"/>
  <c r="M43" i="2" s="1"/>
  <c r="B38" i="2"/>
  <c r="M38" i="2" s="1"/>
  <c r="N11" i="1"/>
  <c r="J37" i="2" l="1"/>
  <c r="M37" i="2"/>
  <c r="J40" i="2"/>
  <c r="M40" i="2"/>
  <c r="M35" i="4"/>
  <c r="G35" i="4"/>
  <c r="J44" i="2"/>
  <c r="G44" i="2"/>
  <c r="G46" i="2"/>
  <c r="J46" i="2"/>
  <c r="J55" i="2"/>
  <c r="J42" i="2"/>
  <c r="J38" i="2"/>
  <c r="G36" i="2"/>
  <c r="J36" i="2"/>
  <c r="D61" i="4"/>
  <c r="M61" i="4"/>
  <c r="P61" i="4"/>
  <c r="J48" i="2"/>
  <c r="J49" i="2"/>
  <c r="P43" i="2"/>
  <c r="P37" i="2"/>
  <c r="D50" i="2"/>
  <c r="P52" i="2"/>
  <c r="G47" i="2"/>
  <c r="D39" i="2"/>
  <c r="G41" i="2"/>
  <c r="G53" i="2"/>
  <c r="D40" i="2"/>
  <c r="J54" i="2"/>
  <c r="D44" i="2"/>
  <c r="P62" i="2"/>
  <c r="M62" i="2"/>
  <c r="D42" i="2"/>
  <c r="P58" i="2"/>
  <c r="P55" i="2"/>
  <c r="G61" i="4"/>
  <c r="J62" i="2"/>
  <c r="D36" i="2"/>
  <c r="P49" i="2"/>
  <c r="D49" i="2"/>
  <c r="D52" i="2"/>
  <c r="G49" i="2"/>
  <c r="J52" i="2"/>
  <c r="J39" i="2"/>
  <c r="G43" i="2"/>
  <c r="G39" i="2"/>
  <c r="D55" i="2"/>
  <c r="J41" i="2"/>
  <c r="G54" i="2"/>
  <c r="P54" i="2"/>
  <c r="D41" i="2"/>
  <c r="P47" i="2"/>
  <c r="D47" i="2"/>
  <c r="P40" i="2"/>
  <c r="P45" i="2"/>
  <c r="P39" i="2"/>
  <c r="D45" i="2"/>
  <c r="D46" i="2"/>
  <c r="G45" i="2"/>
  <c r="G40" i="2"/>
  <c r="D54" i="2"/>
  <c r="P46" i="2"/>
  <c r="J45" i="2"/>
  <c r="P38" i="2"/>
  <c r="P42" i="2"/>
  <c r="G38" i="2"/>
  <c r="D38" i="2"/>
  <c r="D37" i="2"/>
  <c r="J59" i="2"/>
  <c r="D53" i="2"/>
  <c r="G42" i="2"/>
  <c r="P41" i="2"/>
  <c r="G50" i="2"/>
  <c r="G52" i="2"/>
  <c r="G59" i="2"/>
  <c r="J43" i="2"/>
  <c r="J53" i="2"/>
  <c r="J47" i="2"/>
  <c r="D43" i="2"/>
  <c r="G55" i="2"/>
  <c r="P48" i="2"/>
  <c r="J50" i="2"/>
  <c r="J51" i="2"/>
  <c r="D51" i="2"/>
  <c r="G57" i="2"/>
  <c r="P53" i="2"/>
  <c r="D62" i="2"/>
  <c r="P56" i="2"/>
  <c r="G56" i="2"/>
  <c r="G37" i="2"/>
  <c r="G58" i="2"/>
  <c r="P35" i="4"/>
  <c r="G51" i="2"/>
  <c r="J56" i="2"/>
  <c r="D48" i="2"/>
  <c r="D57" i="2"/>
  <c r="P50" i="2"/>
  <c r="D35" i="4"/>
  <c r="P51" i="2"/>
  <c r="J35" i="4"/>
  <c r="J57" i="2"/>
  <c r="P57" i="2"/>
  <c r="G62" i="2"/>
  <c r="J58" i="2"/>
  <c r="G48" i="2"/>
  <c r="P44" i="2"/>
  <c r="D56" i="2"/>
  <c r="D59" i="2"/>
  <c r="P59" i="2"/>
  <c r="A25" i="6"/>
  <c r="A76" i="6" s="1"/>
  <c r="A38" i="3"/>
  <c r="A30" i="6"/>
  <c r="A39" i="5"/>
  <c r="A32" i="6"/>
  <c r="A29" i="6"/>
  <c r="A44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A41" i="5"/>
  <c r="A38" i="5"/>
  <c r="A31" i="4"/>
  <c r="A28" i="4"/>
  <c r="A44" i="3"/>
  <c r="N42" i="3"/>
  <c r="M42" i="3"/>
  <c r="L42" i="3"/>
  <c r="K42" i="3"/>
  <c r="J42" i="3"/>
  <c r="I42" i="3"/>
  <c r="G42" i="3"/>
  <c r="F42" i="3"/>
  <c r="E42" i="3"/>
  <c r="D42" i="3"/>
  <c r="C42" i="3"/>
  <c r="B42" i="3"/>
  <c r="A41" i="3"/>
  <c r="A28" i="2"/>
  <c r="A30" i="2"/>
  <c r="A33" i="2"/>
  <c r="B44" i="1"/>
  <c r="C44" i="1"/>
  <c r="D44" i="1"/>
  <c r="E44" i="1"/>
  <c r="F44" i="1"/>
  <c r="G44" i="1"/>
  <c r="I44" i="1"/>
  <c r="J44" i="1"/>
  <c r="L44" i="1"/>
  <c r="M44" i="1"/>
  <c r="A39" i="1"/>
  <c r="A41" i="1"/>
  <c r="B41" i="1"/>
  <c r="D41" i="1"/>
  <c r="F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A44" i="1"/>
  <c r="K7" i="1" l="1"/>
  <c r="K44" i="1" s="1"/>
  <c r="N7" i="1"/>
  <c r="N44" i="1" s="1"/>
  <c r="A32" i="3"/>
  <c r="A87" i="3" s="1"/>
  <c r="A32" i="5"/>
  <c r="A87" i="5" s="1"/>
  <c r="H7" i="1"/>
  <c r="H44" i="1" s="1"/>
  <c r="A24" i="4"/>
  <c r="A75" i="4" s="1"/>
  <c r="A24" i="2"/>
  <c r="A76" i="2" s="1"/>
  <c r="B6" i="2"/>
  <c r="B33" i="2" s="1"/>
  <c r="P36" i="2" l="1"/>
  <c r="P6" i="2"/>
  <c r="P33" i="2" s="1"/>
  <c r="D6" i="2"/>
  <c r="D33" i="2" s="1"/>
  <c r="J6" i="2"/>
  <c r="J33" i="2" s="1"/>
  <c r="M6" i="2"/>
  <c r="M33" i="2" s="1"/>
  <c r="G6" i="2"/>
  <c r="G33" i="2" s="1"/>
  <c r="J6" i="6" l="1"/>
  <c r="P6" i="6"/>
  <c r="M6" i="6"/>
  <c r="G6" i="6"/>
  <c r="D6" i="6"/>
</calcChain>
</file>

<file path=xl/sharedStrings.xml><?xml version="1.0" encoding="utf-8"?>
<sst xmlns="http://schemas.openxmlformats.org/spreadsheetml/2006/main" count="513" uniqueCount="95">
  <si>
    <t>AEP: Años de Estudio Promedio</t>
  </si>
  <si>
    <t>Ocupación</t>
  </si>
  <si>
    <t>Industria manufacturera</t>
  </si>
  <si>
    <t>Rama de Actividad</t>
  </si>
  <si>
    <t>....... Continuación</t>
  </si>
  <si>
    <t>De 25 a 29 años</t>
  </si>
  <si>
    <t>De 19 a 24 años</t>
  </si>
  <si>
    <t>De 15 a 18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</si>
  <si>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</si>
  <si>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</si>
  <si>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</si>
  <si>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</si>
  <si>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</si>
  <si>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</si>
  <si>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</si>
  <si>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</si>
  <si>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</si>
  <si>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</si>
  <si>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</si>
  <si>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 xml:space="preserve">           Desocupados           </t>
  </si>
  <si>
    <t xml:space="preserve">        Ocupados         </t>
  </si>
  <si>
    <t>Categorías</t>
  </si>
  <si>
    <t>1/ Porcentaje por filas</t>
  </si>
  <si>
    <t>% 1/</t>
  </si>
  <si>
    <t xml:space="preserve">         Desocupados           </t>
  </si>
  <si>
    <t>Hombres</t>
  </si>
  <si>
    <t>Mujeres</t>
  </si>
  <si>
    <t>Total Nacional</t>
  </si>
  <si>
    <t>HOMBRES</t>
  </si>
  <si>
    <t>% 2/</t>
  </si>
  <si>
    <t>2/ Porcentaje por filas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</si>
  <si>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</si>
  <si>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</si>
  <si>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</si>
  <si>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</si>
  <si>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</si>
  <si>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</si>
  <si>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</si>
  <si>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</si>
  <si>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</si>
  <si>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</si>
  <si>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</si>
  <si>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</si>
  <si>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</si>
  <si>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</si>
  <si>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</si>
  <si>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</si>
  <si>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</si>
  <si>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</si>
  <si>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</si>
  <si>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</si>
  <si>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</si>
  <si>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</si>
  <si>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</si>
  <si>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</si>
  <si>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</si>
  <si>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</si>
  <si>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</si>
  <si>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</si>
  <si>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</si>
  <si>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</si>
  <si>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</si>
  <si>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</si>
  <si>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</si>
  <si>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</si>
  <si>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</si>
  <si>
    <t>Sin Nivel</t>
  </si>
  <si>
    <t>Superior</t>
  </si>
  <si>
    <t>Ns / Nr</t>
  </si>
  <si>
    <t>Nivel Educativo</t>
  </si>
  <si>
    <t>TST</t>
  </si>
  <si>
    <t>Buscador no disponible</t>
  </si>
  <si>
    <t>Disponible no buscador</t>
  </si>
  <si>
    <t xml:space="preserve">            Fuerza de Trabajo            </t>
  </si>
  <si>
    <t>Cuadro No. 4.  Población con problemas de empleo y Años de Estudio Promedio (AEP), según dominio, Rangos de edad, rama de actividad  y ocupación</t>
  </si>
  <si>
    <t>Cuadro No. 5  Población con problemas de empleo y Años de Estudio Promedio (AEP), según dominio, Rangos de edad, rama de actividad  y ocupación</t>
  </si>
  <si>
    <t>Cuadro No. 6.  Población con problemas de empleo y Años de Estudio Promedio (AEP), según dominio, Rangos de edad, rama de actividad  y ocupación</t>
  </si>
  <si>
    <t>TD</t>
  </si>
  <si>
    <t>Subocupados por Insuficiencia de Tiempo de Trabajo.</t>
  </si>
  <si>
    <t>Subocupados Por Insuficiencia De Ingresos</t>
  </si>
  <si>
    <t>TST: Tasa de subocupación por Insuficiencia de Tiempo de Trabajo.</t>
  </si>
  <si>
    <t>TSI: Tasa de Subocupación Por Insuficiencia De Ingresos</t>
  </si>
  <si>
    <t>TD: Tasa de Desocupación</t>
  </si>
  <si>
    <t>De 30 a 35 años</t>
  </si>
  <si>
    <t>De 36 a 44 años</t>
  </si>
  <si>
    <t>De 45 a 59 años</t>
  </si>
  <si>
    <t>De 60 años y más</t>
  </si>
  <si>
    <t>Ocupacion NO especificada</t>
  </si>
  <si>
    <t>Cuadro No. 1. Fuerza de Trabajo (PEA) en condición de empleo, según dominio, Nivel educativo, Rangos de edad, rama de actividad  y ocupación</t>
  </si>
  <si>
    <t>Cuadro No. 2. Fuerza de Trabajo (PEA) en condición de empleo, según dominio, Nivel educativo, Rangos de edad, rama de actividad  y ocupación  y ocupación</t>
  </si>
  <si>
    <t>Cuadro No. 3. Fuerza de Trabajo (PEA) en condición de empleo, según dominio, Nivel educativo, Rangos de edad, rama de actividad  y ocupación</t>
  </si>
  <si>
    <t>Basica 1-6</t>
  </si>
  <si>
    <t>Basica 7-9</t>
  </si>
  <si>
    <t>Media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</si>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</sst>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1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8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4" fillId="0" borderId="0"/>
    <xf numFmtId="0" fontId="2" fillId="0" borderId="0"/>
    <xf numFmtId="0" fontId="10" fillId="0" borderId="0"/>
    <xf numFmtId="0" fontId="1" fillId="0" borderId="0"/>
  </cellStyleXfs>
  <cellXfs count="109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NumberFormat="1" applyFont="1" applyBorder="1" applyAlignment="1">
      <alignment horizontal="left" indent="1"/>
    </xf>
    <xf numFmtId="0" fontId="6" fillId="0" borderId="0" xfId="2" applyNumberFormat="1" applyFont="1" applyBorder="1" applyAlignment="1">
      <alignment horizontal="left"/>
    </xf>
    <xf numFmtId="165" fontId="0" fillId="0" borderId="0" xfId="2" applyNumberFormat="1" applyFont="1"/>
    <xf numFmtId="166" fontId="0" fillId="0" borderId="0" xfId="2" applyNumberFormat="1" applyFont="1"/>
    <xf numFmtId="165" fontId="6" fillId="0" borderId="0" xfId="2" applyNumberFormat="1" applyFont="1" applyBorder="1"/>
    <xf numFmtId="166" fontId="6" fillId="0" borderId="0" xfId="2" applyNumberFormat="1" applyFont="1" applyBorder="1"/>
    <xf numFmtId="0" fontId="6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0" xfId="2" applyNumberFormat="1" applyFont="1" applyBorder="1" applyAlignment="1">
      <alignment horizontal="left" indent="2"/>
    </xf>
    <xf numFmtId="167" fontId="7" fillId="0" borderId="0" xfId="0" applyNumberFormat="1" applyFont="1"/>
    <xf numFmtId="166" fontId="2" fillId="0" borderId="0" xfId="2" applyNumberFormat="1" applyFont="1"/>
    <xf numFmtId="165" fontId="5" fillId="0" borderId="0" xfId="2" applyNumberFormat="1" applyFont="1"/>
    <xf numFmtId="166" fontId="5" fillId="0" borderId="0" xfId="2" applyNumberFormat="1" applyFont="1"/>
    <xf numFmtId="165" fontId="2" fillId="0" borderId="0" xfId="2" applyNumberFormat="1" applyFont="1"/>
    <xf numFmtId="165" fontId="8" fillId="0" borderId="0" xfId="2" applyNumberFormat="1" applyFont="1"/>
    <xf numFmtId="166" fontId="8" fillId="0" borderId="0" xfId="2" applyNumberFormat="1" applyFont="1"/>
    <xf numFmtId="0" fontId="8" fillId="0" borderId="1" xfId="0" applyFont="1" applyBorder="1" applyAlignment="1">
      <alignment horizontal="center" vertical="center"/>
    </xf>
    <xf numFmtId="164" fontId="2" fillId="0" borderId="0" xfId="0" applyNumberFormat="1" applyFont="1"/>
    <xf numFmtId="0" fontId="8" fillId="0" borderId="0" xfId="0" applyFont="1"/>
    <xf numFmtId="0" fontId="6" fillId="0" borderId="0" xfId="0" applyFont="1"/>
    <xf numFmtId="0" fontId="2" fillId="0" borderId="0" xfId="8"/>
    <xf numFmtId="0" fontId="6" fillId="0" borderId="1" xfId="8" applyFont="1" applyBorder="1" applyAlignment="1">
      <alignment horizontal="center"/>
    </xf>
    <xf numFmtId="0" fontId="2" fillId="0" borderId="0" xfId="2" applyNumberFormat="1" applyFont="1" applyBorder="1" applyAlignment="1">
      <alignment horizontal="left" indent="1"/>
    </xf>
    <xf numFmtId="166" fontId="2" fillId="0" borderId="0" xfId="2" applyNumberFormat="1" applyFont="1" applyBorder="1"/>
    <xf numFmtId="165" fontId="2" fillId="0" borderId="0" xfId="2" applyNumberFormat="1" applyFont="1" applyBorder="1"/>
    <xf numFmtId="0" fontId="2" fillId="0" borderId="0" xfId="2" applyNumberFormat="1" applyFont="1" applyBorder="1" applyAlignment="1">
      <alignment horizontal="left" indent="2"/>
    </xf>
    <xf numFmtId="166" fontId="2" fillId="0" borderId="0" xfId="2" applyNumberFormat="1" applyFont="1" applyFill="1" applyBorder="1"/>
    <xf numFmtId="165" fontId="2" fillId="0" borderId="0" xfId="2" applyNumberFormat="1" applyFont="1" applyFill="1" applyBorder="1"/>
    <xf numFmtId="0" fontId="3" fillId="0" borderId="0" xfId="8" applyFont="1" applyAlignment="1">
      <alignment horizontal="left" indent="1"/>
    </xf>
    <xf numFmtId="0" fontId="6" fillId="0" borderId="1" xfId="8" applyFont="1" applyBorder="1" applyAlignment="1">
      <alignment horizontal="center" vertical="center"/>
    </xf>
    <xf numFmtId="0" fontId="6" fillId="0" borderId="0" xfId="8" applyFont="1"/>
    <xf numFmtId="166" fontId="6" fillId="0" borderId="0" xfId="2" applyNumberFormat="1" applyFont="1"/>
    <xf numFmtId="165" fontId="6" fillId="0" borderId="0" xfId="2" applyNumberFormat="1" applyFont="1"/>
    <xf numFmtId="164" fontId="2" fillId="0" borderId="0" xfId="8" applyNumberFormat="1"/>
    <xf numFmtId="0" fontId="5" fillId="0" borderId="1" xfId="2" applyNumberFormat="1" applyFont="1" applyBorder="1" applyAlignment="1">
      <alignment horizontal="left" indent="1"/>
    </xf>
    <xf numFmtId="0" fontId="0" fillId="0" borderId="1" xfId="0" applyBorder="1"/>
    <xf numFmtId="165" fontId="5" fillId="0" borderId="1" xfId="2" applyNumberFormat="1" applyFont="1" applyFill="1" applyBorder="1"/>
    <xf numFmtId="0" fontId="6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left" indent="1"/>
    </xf>
    <xf numFmtId="0" fontId="2" fillId="0" borderId="0" xfId="3" applyNumberFormat="1" applyFont="1" applyBorder="1" applyAlignment="1">
      <alignment horizontal="left" indent="2"/>
    </xf>
    <xf numFmtId="0" fontId="6" fillId="0" borderId="0" xfId="4" applyNumberFormat="1" applyFont="1" applyBorder="1" applyAlignment="1">
      <alignment horizontal="left"/>
    </xf>
    <xf numFmtId="0" fontId="2" fillId="0" borderId="0" xfId="4" applyNumberFormat="1" applyFont="1" applyBorder="1" applyAlignment="1">
      <alignment horizontal="left" indent="1"/>
    </xf>
    <xf numFmtId="0" fontId="2" fillId="0" borderId="0" xfId="4" applyNumberFormat="1" applyFont="1" applyBorder="1" applyAlignment="1">
      <alignment horizontal="left" indent="2"/>
    </xf>
    <xf numFmtId="0" fontId="2" fillId="0" borderId="1" xfId="4" applyNumberFormat="1" applyFont="1" applyBorder="1" applyAlignment="1">
      <alignment horizontal="left" indent="1"/>
    </xf>
    <xf numFmtId="0" fontId="6" fillId="0" borderId="0" xfId="5" applyNumberFormat="1" applyFont="1" applyBorder="1" applyAlignment="1">
      <alignment horizontal="left"/>
    </xf>
    <xf numFmtId="0" fontId="2" fillId="0" borderId="0" xfId="5" applyNumberFormat="1" applyFont="1" applyBorder="1" applyAlignment="1">
      <alignment horizontal="left" indent="1"/>
    </xf>
    <xf numFmtId="0" fontId="2" fillId="0" borderId="0" xfId="5" applyNumberFormat="1" applyFont="1" applyBorder="1" applyAlignment="1">
      <alignment horizontal="left" indent="2"/>
    </xf>
    <xf numFmtId="0" fontId="2" fillId="0" borderId="1" xfId="2" applyNumberFormat="1" applyFont="1" applyBorder="1" applyAlignment="1">
      <alignment horizontal="left" indent="1"/>
    </xf>
    <xf numFmtId="166" fontId="2" fillId="0" borderId="1" xfId="2" applyNumberFormat="1" applyFont="1" applyBorder="1"/>
    <xf numFmtId="0" fontId="2" fillId="0" borderId="1" xfId="8" applyBorder="1"/>
    <xf numFmtId="165" fontId="2" fillId="0" borderId="1" xfId="2" applyNumberFormat="1" applyFont="1" applyFill="1" applyBorder="1"/>
    <xf numFmtId="0" fontId="5" fillId="0" borderId="1" xfId="0" applyFont="1" applyBorder="1" applyAlignment="1">
      <alignment horizontal="left" indent="1"/>
    </xf>
    <xf numFmtId="165" fontId="2" fillId="0" borderId="1" xfId="0" applyNumberFormat="1" applyFont="1" applyBorder="1"/>
    <xf numFmtId="169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0" applyFont="1" applyBorder="1"/>
    <xf numFmtId="0" fontId="2" fillId="0" borderId="1" xfId="8" applyBorder="1" applyAlignment="1">
      <alignment horizontal="left" indent="1"/>
    </xf>
    <xf numFmtId="165" fontId="2" fillId="0" borderId="1" xfId="8" applyNumberFormat="1" applyBorder="1"/>
    <xf numFmtId="169" fontId="2" fillId="0" borderId="1" xfId="8" applyNumberFormat="1" applyBorder="1"/>
    <xf numFmtId="0" fontId="6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indent="1"/>
    </xf>
    <xf numFmtId="0" fontId="2" fillId="0" borderId="0" xfId="6" applyNumberFormat="1" applyFont="1" applyBorder="1" applyAlignment="1">
      <alignment horizontal="left" indent="2"/>
    </xf>
    <xf numFmtId="0" fontId="6" fillId="0" borderId="1" xfId="0" applyFont="1" applyBorder="1" applyAlignment="1">
      <alignment horizontal="center" vertical="center"/>
    </xf>
    <xf numFmtId="166" fontId="6" fillId="0" borderId="0" xfId="2" applyNumberFormat="1" applyFont="1" applyFill="1" applyBorder="1"/>
    <xf numFmtId="165" fontId="6" fillId="0" borderId="0" xfId="2" applyNumberFormat="1" applyFont="1" applyFill="1" applyBorder="1"/>
    <xf numFmtId="166" fontId="8" fillId="0" borderId="0" xfId="2" applyNumberFormat="1" applyFont="1" applyFill="1"/>
    <xf numFmtId="165" fontId="8" fillId="0" borderId="0" xfId="2" applyNumberFormat="1" applyFont="1" applyFill="1"/>
    <xf numFmtId="166" fontId="2" fillId="0" borderId="0" xfId="2" applyNumberFormat="1" applyFont="1" applyFill="1"/>
    <xf numFmtId="165" fontId="6" fillId="0" borderId="0" xfId="2" applyNumberFormat="1" applyFont="1" applyFill="1"/>
    <xf numFmtId="165" fontId="2" fillId="0" borderId="0" xfId="2" applyNumberFormat="1" applyFont="1" applyFill="1"/>
    <xf numFmtId="166" fontId="6" fillId="0" borderId="0" xfId="2" applyNumberFormat="1" applyFont="1" applyFill="1"/>
    <xf numFmtId="165" fontId="6" fillId="0" borderId="0" xfId="0" applyNumberFormat="1" applyFont="1"/>
    <xf numFmtId="166" fontId="2" fillId="0" borderId="0" xfId="0" applyNumberFormat="1" applyFont="1"/>
    <xf numFmtId="0" fontId="5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>
      <alignment horizontal="left" wrapText="1"/>
    </xf>
    <xf numFmtId="166" fontId="2" fillId="0" borderId="0" xfId="2" applyNumberFormat="1" applyFont="1" applyBorder="1" applyAlignment="1">
      <alignment wrapText="1"/>
    </xf>
    <xf numFmtId="164" fontId="0" fillId="0" borderId="0" xfId="0" applyNumberFormat="1" applyAlignment="1">
      <alignment wrapText="1"/>
    </xf>
    <xf numFmtId="0" fontId="5" fillId="0" borderId="0" xfId="2" applyNumberFormat="1" applyFont="1" applyBorder="1" applyAlignment="1">
      <alignment horizontal="left" wrapText="1"/>
    </xf>
    <xf numFmtId="0" fontId="2" fillId="0" borderId="0" xfId="2" applyNumberFormat="1" applyFont="1" applyBorder="1" applyAlignment="1">
      <alignment horizontal="left" wrapText="1"/>
    </xf>
    <xf numFmtId="0" fontId="2" fillId="0" borderId="0" xfId="2" applyNumberFormat="1" applyFont="1" applyBorder="1" applyAlignment="1">
      <alignment horizontal="left" wrapText="1" indent="1"/>
    </xf>
    <xf numFmtId="0" fontId="0" fillId="0" borderId="0" xfId="0" applyAlignment="1">
      <alignment wrapText="1"/>
    </xf>
    <xf numFmtId="166" fontId="0" fillId="0" borderId="0" xfId="0" applyNumberFormat="1"/>
    <xf numFmtId="3" fontId="0" fillId="0" borderId="0" xfId="0" applyNumberFormat="1"/>
    <xf numFmtId="3" fontId="2" fillId="0" borderId="0" xfId="0" applyNumberFormat="1" applyFont="1"/>
    <xf numFmtId="0" fontId="2" fillId="0" borderId="0" xfId="0" applyFont="1" applyAlignment="1">
      <alignment horizontal="left" indent="1"/>
    </xf>
    <xf numFmtId="166" fontId="2" fillId="0" borderId="0" xfId="8" applyNumberFormat="1"/>
    <xf numFmtId="0" fontId="6" fillId="0" borderId="0" xfId="8" applyFont="1" applyAlignment="1">
      <alignment horizontal="center"/>
    </xf>
    <xf numFmtId="0" fontId="9" fillId="0" borderId="1" xfId="8" applyFont="1" applyBorder="1" applyAlignment="1">
      <alignment horizontal="center"/>
    </xf>
    <xf numFmtId="0" fontId="6" fillId="0" borderId="2" xfId="8" applyFont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2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6" fillId="0" borderId="3" xfId="8" applyFont="1" applyBorder="1" applyAlignment="1">
      <alignment horizontal="center" vertical="center"/>
    </xf>
  </cellXfs>
  <cellStyles count="11">
    <cellStyle name="Euro" xfId="1" xr:uid="{00000000-0005-0000-0000-000000000000}"/>
    <cellStyle name="Millares 2" xfId="2" xr:uid="{00000000-0005-0000-0000-000001000000}"/>
    <cellStyle name="Millares 4" xfId="3" xr:uid="{00000000-0005-0000-0000-000002000000}"/>
    <cellStyle name="Millares 5" xfId="4" xr:uid="{00000000-0005-0000-0000-000003000000}"/>
    <cellStyle name="Millares 7" xfId="5" xr:uid="{00000000-0005-0000-0000-000004000000}"/>
    <cellStyle name="Millares 8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7" xfId="9" xr:uid="{00000000-0005-0000-0000-000009000000}"/>
    <cellStyle name="style1645816145860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31750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667500" cy="17462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zoomScaleNormal="100" workbookViewId="0">
      <selection activeCell="F21" sqref="F21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Q91"/>
  <sheetViews>
    <sheetView zoomScaleNormal="100" workbookViewId="0">
      <selection activeCell="K22" sqref="K22"/>
    </sheetView>
  </sheetViews>
  <sheetFormatPr baseColWidth="10" defaultRowHeight="11.25" x14ac:dyDescent="0.2"/>
  <cols>
    <col min="1" max="1" width="67.66406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10.5" bestFit="1" customWidth="1"/>
    <col min="16" max="16" width="12" customWidth="1"/>
    <col min="17" max="17" width="10.5" bestFit="1" customWidth="1"/>
    <col min="18" max="18" width="6.1640625" bestFit="1" customWidth="1"/>
    <col min="19" max="19" width="9" bestFit="1" customWidth="1"/>
    <col min="20" max="20" width="6.1640625" bestFit="1" customWidth="1"/>
    <col min="21" max="21" width="7" bestFit="1" customWidth="1"/>
    <col min="22" max="22" width="9" bestFit="1" customWidth="1"/>
    <col min="23" max="23" width="6.1640625" bestFit="1" customWidth="1"/>
    <col min="24" max="24" width="7.1640625" bestFit="1" customWidth="1"/>
    <col min="25" max="25" width="9" bestFit="1" customWidth="1"/>
    <col min="26" max="26" width="6.1640625" bestFit="1" customWidth="1"/>
    <col min="27" max="27" width="7.1640625" bestFit="1" customWidth="1"/>
  </cols>
  <sheetData>
    <row r="2" spans="1:14" x14ac:dyDescent="0.2">
      <c r="A2" s="95" t="s">
        <v>88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4" spans="1:14" ht="36.75" customHeight="1" x14ac:dyDescent="0.2">
      <c r="A4" s="96" t="s">
        <v>21</v>
      </c>
      <c r="B4" s="93" t="s">
        <v>73</v>
      </c>
      <c r="C4" s="93"/>
      <c r="D4" s="93" t="s">
        <v>20</v>
      </c>
      <c r="E4" s="93"/>
      <c r="F4" s="93" t="s">
        <v>19</v>
      </c>
      <c r="G4" s="93"/>
      <c r="H4" s="93"/>
      <c r="I4" s="94" t="s">
        <v>78</v>
      </c>
      <c r="J4" s="94"/>
      <c r="K4" s="94"/>
      <c r="L4" s="94" t="s">
        <v>79</v>
      </c>
      <c r="M4" s="94"/>
      <c r="N4" s="94"/>
    </row>
    <row r="5" spans="1:14" x14ac:dyDescent="0.2">
      <c r="A5" s="97"/>
      <c r="B5" s="8" t="s">
        <v>18</v>
      </c>
      <c r="C5" s="8" t="s">
        <v>17</v>
      </c>
      <c r="D5" s="8" t="s">
        <v>18</v>
      </c>
      <c r="E5" s="8" t="s">
        <v>17</v>
      </c>
      <c r="F5" s="8" t="s">
        <v>18</v>
      </c>
      <c r="G5" s="8" t="s">
        <v>17</v>
      </c>
      <c r="H5" s="8" t="s">
        <v>77</v>
      </c>
      <c r="I5" s="8" t="s">
        <v>18</v>
      </c>
      <c r="J5" s="8" t="s">
        <v>17</v>
      </c>
      <c r="K5" s="8" t="s">
        <v>70</v>
      </c>
      <c r="L5" s="8" t="s">
        <v>18</v>
      </c>
      <c r="M5" s="8" t="s">
        <v>17</v>
      </c>
      <c r="N5" s="8" t="s">
        <v>16</v>
      </c>
    </row>
    <row r="6" spans="1:14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40" t="s">
        <v>27</v>
      </c>
      <c r="B7" s="7">
        <v>4085577.372154153</v>
      </c>
      <c r="C7" s="6">
        <v>8.5395773947296512</v>
      </c>
      <c r="D7" s="7">
        <v>3795262.9079634333</v>
      </c>
      <c r="E7" s="6">
        <v>8.4762549938551643</v>
      </c>
      <c r="F7" s="7">
        <v>290314.46419075708</v>
      </c>
      <c r="G7" s="6">
        <v>9.3286649784725846</v>
      </c>
      <c r="H7" s="6">
        <f>F7/B7*100</f>
        <v>7.1058368927103803</v>
      </c>
      <c r="I7" s="7">
        <v>317653.67224350368</v>
      </c>
      <c r="J7" s="6">
        <v>7.9241003732136237</v>
      </c>
      <c r="K7" s="6">
        <f>IF(ISNUMBER(I7/D7*100),I7/D7*100,0)</f>
        <v>8.3697409098322275</v>
      </c>
      <c r="L7" s="7">
        <v>1293386.5898071546</v>
      </c>
      <c r="M7" s="6">
        <v>7.7744123979305604</v>
      </c>
      <c r="N7" s="6">
        <f>IF(ISNUMBER(L7/D7*100),L7/D7*100,0)</f>
        <v>34.078972160091951</v>
      </c>
    </row>
    <row r="8" spans="1:14" x14ac:dyDescent="0.2">
      <c r="A8" s="40"/>
    </row>
    <row r="9" spans="1:14" x14ac:dyDescent="0.2">
      <c r="A9" s="40" t="s">
        <v>14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4" x14ac:dyDescent="0.2">
      <c r="A10" s="41" t="s">
        <v>13</v>
      </c>
      <c r="B10" s="26">
        <v>2491923.3649741532</v>
      </c>
      <c r="C10" s="27">
        <v>9.6369211176403144</v>
      </c>
      <c r="D10" s="26">
        <v>2291045.0186223309</v>
      </c>
      <c r="E10" s="27">
        <v>9.6009920885538378</v>
      </c>
      <c r="F10" s="26">
        <v>200878.34635183273</v>
      </c>
      <c r="G10" s="27">
        <v>10.032636261707557</v>
      </c>
      <c r="H10" s="27">
        <f>F10/B10*100</f>
        <v>8.0611767269944234</v>
      </c>
      <c r="I10" s="26">
        <v>143706.82476553103</v>
      </c>
      <c r="J10" s="27">
        <v>9.5533243397230905</v>
      </c>
      <c r="K10" s="27">
        <f>IF(ISNUMBER(I10/D10*100),I10/D10*100,0)</f>
        <v>6.2725447818544371</v>
      </c>
      <c r="L10" s="26">
        <v>827952.53469148139</v>
      </c>
      <c r="M10" s="27">
        <v>8.3536044287288096</v>
      </c>
      <c r="N10" s="27">
        <f>IF(ISNUMBER(L10/D10*100),L10/D10*100,0)</f>
        <v>36.138641011487074</v>
      </c>
    </row>
    <row r="11" spans="1:14" x14ac:dyDescent="0.2">
      <c r="A11" s="42" t="s">
        <v>12</v>
      </c>
      <c r="B11" s="26">
        <v>553591.05109443283</v>
      </c>
      <c r="C11" s="27">
        <v>10.81311892119734</v>
      </c>
      <c r="D11" s="26">
        <v>502704.99810983014</v>
      </c>
      <c r="E11" s="27">
        <v>10.816221259547968</v>
      </c>
      <c r="F11" s="26">
        <v>50886.052984598195</v>
      </c>
      <c r="G11" s="27">
        <v>10.783174492233442</v>
      </c>
      <c r="H11" s="27">
        <f>F11/B11*100</f>
        <v>9.191993418968389</v>
      </c>
      <c r="I11" s="26">
        <v>46453.443404531004</v>
      </c>
      <c r="J11" s="27">
        <v>10.638020016579938</v>
      </c>
      <c r="K11" s="27">
        <f>IF(ISNUMBER(I11/D11*100),I11/D11*100,0)</f>
        <v>9.240696547517107</v>
      </c>
      <c r="L11" s="26">
        <v>145556.86290954173</v>
      </c>
      <c r="M11" s="27">
        <v>9.0175036628655505</v>
      </c>
      <c r="N11" s="27">
        <f>IF(ISNUMBER(L11/D11*100),L11/D11*100,0)</f>
        <v>28.954727614970068</v>
      </c>
    </row>
    <row r="12" spans="1:14" x14ac:dyDescent="0.2">
      <c r="A12" s="42" t="s">
        <v>11</v>
      </c>
      <c r="B12" s="26">
        <v>336256.92927375966</v>
      </c>
      <c r="C12" s="27">
        <v>10.484184595258647</v>
      </c>
      <c r="D12" s="26">
        <v>310650.63424573612</v>
      </c>
      <c r="E12" s="27">
        <v>10.514629032232902</v>
      </c>
      <c r="F12" s="26">
        <v>25606.295028024779</v>
      </c>
      <c r="G12" s="27">
        <v>10.114485574747976</v>
      </c>
      <c r="H12" s="27">
        <f t="shared" ref="H12:H14" si="0">F12/B12*100</f>
        <v>7.6150980987451158</v>
      </c>
      <c r="I12" s="26">
        <v>9322.6078502552264</v>
      </c>
      <c r="J12" s="27">
        <v>9.6557808973945658</v>
      </c>
      <c r="K12" s="27">
        <f t="shared" ref="K12:K14" si="1">IF(ISNUMBER(I12/D12*100),I12/D12*100,0)</f>
        <v>3.0009943076055978</v>
      </c>
      <c r="L12" s="26">
        <v>102680.3347223389</v>
      </c>
      <c r="M12" s="27">
        <v>8.952859817848914</v>
      </c>
      <c r="N12" s="27">
        <f t="shared" ref="N12:N14" si="2">IF(ISNUMBER(L12/D12*100),L12/D12*100,0)</f>
        <v>33.053315655269181</v>
      </c>
    </row>
    <row r="13" spans="1:14" x14ac:dyDescent="0.2">
      <c r="A13" s="42" t="s">
        <v>10</v>
      </c>
      <c r="B13" s="26">
        <v>1602075.3846059975</v>
      </c>
      <c r="C13" s="27">
        <v>9.0412679404222427</v>
      </c>
      <c r="D13" s="26">
        <v>1477689.386266785</v>
      </c>
      <c r="E13" s="27">
        <v>8.982223076779599</v>
      </c>
      <c r="F13" s="26">
        <v>124385.99833920895</v>
      </c>
      <c r="G13" s="27">
        <v>9.710781485073797</v>
      </c>
      <c r="H13" s="27">
        <f t="shared" si="0"/>
        <v>7.764054022326766</v>
      </c>
      <c r="I13" s="26">
        <v>87930.773510745057</v>
      </c>
      <c r="J13" s="27">
        <v>8.9520943479324107</v>
      </c>
      <c r="K13" s="27">
        <f t="shared" si="1"/>
        <v>5.9505586443232295</v>
      </c>
      <c r="L13" s="26">
        <v>579715.33705960028</v>
      </c>
      <c r="M13" s="27">
        <v>8.0783806414185193</v>
      </c>
      <c r="N13" s="27">
        <f t="shared" si="2"/>
        <v>39.231203962571968</v>
      </c>
    </row>
    <row r="14" spans="1:14" x14ac:dyDescent="0.2">
      <c r="A14" s="41" t="s">
        <v>9</v>
      </c>
      <c r="B14" s="26">
        <v>1593654.0071801534</v>
      </c>
      <c r="C14" s="27">
        <v>6.6938071146268818</v>
      </c>
      <c r="D14" s="26">
        <v>1504217.8893412119</v>
      </c>
      <c r="E14" s="27">
        <v>6.6326864690371075</v>
      </c>
      <c r="F14" s="26">
        <v>89436.117838923834</v>
      </c>
      <c r="G14" s="27">
        <v>7.6646079180625728</v>
      </c>
      <c r="H14" s="27">
        <f t="shared" si="0"/>
        <v>5.6120159982011453</v>
      </c>
      <c r="I14" s="26">
        <v>173946.84747797291</v>
      </c>
      <c r="J14" s="27">
        <v>6.5111426614472485</v>
      </c>
      <c r="K14" s="27">
        <f t="shared" si="1"/>
        <v>11.563939553607808</v>
      </c>
      <c r="L14" s="26">
        <v>465434.05511564948</v>
      </c>
      <c r="M14" s="27">
        <v>6.6968621073354484</v>
      </c>
      <c r="N14" s="27">
        <f t="shared" si="2"/>
        <v>30.941930581578923</v>
      </c>
    </row>
    <row r="15" spans="1:14" x14ac:dyDescent="0.2">
      <c r="A15" s="41"/>
    </row>
    <row r="16" spans="1:14" x14ac:dyDescent="0.2">
      <c r="A16" s="40" t="s">
        <v>69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x14ac:dyDescent="0.2">
      <c r="A17" s="41" t="s">
        <v>66</v>
      </c>
      <c r="B17" s="26">
        <v>293539.23455174029</v>
      </c>
      <c r="C17" s="27">
        <v>0</v>
      </c>
      <c r="D17" s="26">
        <v>282890.78763386665</v>
      </c>
      <c r="E17" s="27">
        <v>0</v>
      </c>
      <c r="F17" s="26">
        <v>10648.446917874184</v>
      </c>
      <c r="G17" s="27">
        <v>0</v>
      </c>
      <c r="H17" s="27">
        <f t="shared" ref="H17" si="3">F17/B17*100</f>
        <v>3.6276060112152573</v>
      </c>
      <c r="I17" s="26">
        <v>25519.547400991763</v>
      </c>
      <c r="J17" s="27">
        <v>0</v>
      </c>
      <c r="K17" s="27">
        <f t="shared" ref="K17" si="4">IF(ISNUMBER(I17/D17*100),I17/D17*100,0)</f>
        <v>9.020989200263605</v>
      </c>
      <c r="L17" s="26">
        <v>87495.614282517883</v>
      </c>
      <c r="M17" s="27">
        <v>0</v>
      </c>
      <c r="N17" s="27">
        <f t="shared" ref="N17" si="5">IF(ISNUMBER(L17/D17*100),L17/D17*100,0)</f>
        <v>30.929114028188039</v>
      </c>
    </row>
    <row r="18" spans="1:14" x14ac:dyDescent="0.2">
      <c r="A18" s="41" t="s">
        <v>91</v>
      </c>
      <c r="B18" s="26">
        <v>1831781.8143865461</v>
      </c>
      <c r="C18" s="27">
        <v>4.7597250116763732</v>
      </c>
      <c r="D18" s="26">
        <v>1729095.9221957708</v>
      </c>
      <c r="E18" s="27">
        <v>4.7499612447795769</v>
      </c>
      <c r="F18" s="26">
        <v>102685.89219077511</v>
      </c>
      <c r="G18" s="27">
        <v>4.9241340572256842</v>
      </c>
      <c r="H18" s="27">
        <f t="shared" ref="H18" si="6">F18/B18*100</f>
        <v>5.6057927524061624</v>
      </c>
      <c r="I18" s="26">
        <v>161271.34312379229</v>
      </c>
      <c r="J18" s="27">
        <v>4.7006243589696544</v>
      </c>
      <c r="K18" s="27">
        <f t="shared" ref="K18" si="7">IF(ISNUMBER(I18/D18*100),I18/D18*100,0)</f>
        <v>9.3269170931242833</v>
      </c>
      <c r="L18" s="26">
        <v>640344.9142494977</v>
      </c>
      <c r="M18" s="27">
        <v>4.8391543979991267</v>
      </c>
      <c r="N18" s="27">
        <f t="shared" ref="N18" si="8">IF(ISNUMBER(L18/D18*100),L18/D18*100,0)</f>
        <v>37.033510173127162</v>
      </c>
    </row>
    <row r="19" spans="1:14" x14ac:dyDescent="0.2">
      <c r="A19" s="41" t="s">
        <v>92</v>
      </c>
      <c r="B19" s="26">
        <v>463750.5612098584</v>
      </c>
      <c r="C19" s="27">
        <v>8.5396571356869355</v>
      </c>
      <c r="D19" s="26">
        <v>423384.69114911149</v>
      </c>
      <c r="E19" s="27">
        <v>8.5375865078257593</v>
      </c>
      <c r="F19" s="26">
        <v>40365.870060746478</v>
      </c>
      <c r="G19" s="27">
        <v>8.5613752885762402</v>
      </c>
      <c r="H19" s="27">
        <f t="shared" ref="H19:H22" si="9">F19/B19*100</f>
        <v>8.7042202073972135</v>
      </c>
      <c r="I19" s="26">
        <v>29654.507713330335</v>
      </c>
      <c r="J19" s="27">
        <v>8.4945244421870214</v>
      </c>
      <c r="K19" s="27">
        <f t="shared" ref="K19:K22" si="10">IF(ISNUMBER(I19/D19*100),I19/D19*100,0)</f>
        <v>7.0041520945986067</v>
      </c>
      <c r="L19" s="26">
        <v>176219.11088635316</v>
      </c>
      <c r="M19" s="27">
        <v>8.5278760120914843</v>
      </c>
      <c r="N19" s="27">
        <f t="shared" ref="N19:N22" si="11">IF(ISNUMBER(L19/D19*100),L19/D19*100,0)</f>
        <v>41.621512201604546</v>
      </c>
    </row>
    <row r="20" spans="1:14" x14ac:dyDescent="0.2">
      <c r="A20" s="41" t="s">
        <v>93</v>
      </c>
      <c r="B20" s="26">
        <v>893446.23579157854</v>
      </c>
      <c r="C20" s="27">
        <v>11.642168475057698</v>
      </c>
      <c r="D20" s="26">
        <v>805733.65465721465</v>
      </c>
      <c r="E20" s="27">
        <v>11.651986998670329</v>
      </c>
      <c r="F20" s="26">
        <v>87712.581134362015</v>
      </c>
      <c r="G20" s="27">
        <v>11.551989918752774</v>
      </c>
      <c r="H20" s="27">
        <f t="shared" si="9"/>
        <v>9.8173317677756096</v>
      </c>
      <c r="I20" s="26">
        <v>61839.418399945222</v>
      </c>
      <c r="J20" s="27">
        <v>11.485647538592014</v>
      </c>
      <c r="K20" s="27">
        <f t="shared" si="10"/>
        <v>7.6749206195506039</v>
      </c>
      <c r="L20" s="26">
        <v>287224.87506795011</v>
      </c>
      <c r="M20" s="27">
        <v>11.645023645875641</v>
      </c>
      <c r="N20" s="27">
        <f t="shared" si="11"/>
        <v>35.647620452213197</v>
      </c>
    </row>
    <row r="21" spans="1:14" x14ac:dyDescent="0.2">
      <c r="A21" s="41" t="s">
        <v>67</v>
      </c>
      <c r="B21" s="26">
        <v>557248.64618449449</v>
      </c>
      <c r="C21" s="27">
        <v>16.005721927398344</v>
      </c>
      <c r="D21" s="26">
        <v>509774.92225738324</v>
      </c>
      <c r="E21" s="27">
        <v>16.062198511990175</v>
      </c>
      <c r="F21" s="26">
        <v>47473.723927109793</v>
      </c>
      <c r="G21" s="27">
        <v>15.400274917511332</v>
      </c>
      <c r="H21" s="27">
        <f t="shared" si="9"/>
        <v>8.5193071804058071</v>
      </c>
      <c r="I21" s="26">
        <v>35739.967297720876</v>
      </c>
      <c r="J21" s="27">
        <v>15.887824420498333</v>
      </c>
      <c r="K21" s="27">
        <f t="shared" si="10"/>
        <v>7.0109308514936934</v>
      </c>
      <c r="L21" s="26">
        <v>84166.042844064825</v>
      </c>
      <c r="M21" s="27">
        <v>15.369686352613343</v>
      </c>
      <c r="N21" s="27">
        <f t="shared" si="11"/>
        <v>16.510432186691549</v>
      </c>
    </row>
    <row r="22" spans="1:14" x14ac:dyDescent="0.2">
      <c r="A22" s="41" t="s">
        <v>68</v>
      </c>
      <c r="B22" s="26">
        <v>45810.880030033062</v>
      </c>
      <c r="C22" s="27">
        <v>0</v>
      </c>
      <c r="D22" s="26">
        <v>44382.930070144874</v>
      </c>
      <c r="E22" s="27">
        <v>0</v>
      </c>
      <c r="F22" s="26">
        <v>1427.9499598881869</v>
      </c>
      <c r="G22" s="27">
        <v>0</v>
      </c>
      <c r="H22" s="27">
        <f t="shared" si="9"/>
        <v>3.1170541996836563</v>
      </c>
      <c r="I22" s="26">
        <v>3628.888307723028</v>
      </c>
      <c r="J22" s="27">
        <v>0</v>
      </c>
      <c r="K22" s="27">
        <f t="shared" si="10"/>
        <v>8.1763153130894288</v>
      </c>
      <c r="L22" s="26">
        <v>17936.03247675324</v>
      </c>
      <c r="M22" s="27">
        <v>0</v>
      </c>
      <c r="N22" s="27">
        <f t="shared" si="11"/>
        <v>40.412006256473582</v>
      </c>
    </row>
    <row r="23" spans="1:14" x14ac:dyDescent="0.2">
      <c r="A23" s="41"/>
    </row>
    <row r="24" spans="1:14" x14ac:dyDescent="0.2">
      <c r="A24" s="40" t="s">
        <v>8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</row>
    <row r="25" spans="1:14" x14ac:dyDescent="0.2">
      <c r="A25" s="41" t="s">
        <v>7</v>
      </c>
      <c r="B25" s="26">
        <v>228917.23419434493</v>
      </c>
      <c r="C25" s="27">
        <v>7.367578559273845</v>
      </c>
      <c r="D25" s="26">
        <v>198599.27967954468</v>
      </c>
      <c r="E25" s="27">
        <v>7.2154806871573669</v>
      </c>
      <c r="F25" s="26">
        <v>30317.9545147996</v>
      </c>
      <c r="G25" s="27">
        <v>8.3289850312776359</v>
      </c>
      <c r="H25" s="27">
        <f t="shared" ref="H25:H30" si="12">F25/B25*100</f>
        <v>13.244068154807612</v>
      </c>
      <c r="I25" s="26">
        <v>19152.101492587386</v>
      </c>
      <c r="J25" s="27">
        <v>7.1159474388978907</v>
      </c>
      <c r="K25" s="27">
        <f t="shared" ref="K25:K30" si="13">IF(ISNUMBER(I25/D25*100),I25/D25*100,0)</f>
        <v>9.6435906129623348</v>
      </c>
      <c r="L25" s="26">
        <v>84666.891832992464</v>
      </c>
      <c r="M25" s="27">
        <v>7.0685123501803</v>
      </c>
      <c r="N25" s="27">
        <f t="shared" ref="N25:N30" si="14">IF(ISNUMBER(L25/D25*100),L25/D25*100,0)</f>
        <v>42.632023625467852</v>
      </c>
    </row>
    <row r="26" spans="1:14" x14ac:dyDescent="0.2">
      <c r="A26" s="41" t="s">
        <v>6</v>
      </c>
      <c r="B26" s="26">
        <v>544677.92843328661</v>
      </c>
      <c r="C26" s="27">
        <v>9.1918420148880049</v>
      </c>
      <c r="D26" s="26">
        <v>471142.78977327154</v>
      </c>
      <c r="E26" s="27">
        <v>9.0759071640742395</v>
      </c>
      <c r="F26" s="26">
        <v>73535.138660014651</v>
      </c>
      <c r="G26" s="27">
        <v>9.9213826931067839</v>
      </c>
      <c r="H26" s="27">
        <f t="shared" si="12"/>
        <v>13.500664304781242</v>
      </c>
      <c r="I26" s="26">
        <v>41456.380218518592</v>
      </c>
      <c r="J26" s="27">
        <v>8.9439407609977071</v>
      </c>
      <c r="K26" s="27">
        <f t="shared" si="13"/>
        <v>8.7991116745028997</v>
      </c>
      <c r="L26" s="26">
        <v>205508.21649778381</v>
      </c>
      <c r="M26" s="27">
        <v>8.8319665067973876</v>
      </c>
      <c r="N26" s="27">
        <f t="shared" si="14"/>
        <v>43.619094032337991</v>
      </c>
    </row>
    <row r="27" spans="1:14" x14ac:dyDescent="0.2">
      <c r="A27" s="41" t="s">
        <v>5</v>
      </c>
      <c r="B27" s="26">
        <v>531237.06058303127</v>
      </c>
      <c r="C27" s="27">
        <v>9.5826924350799771</v>
      </c>
      <c r="D27" s="26">
        <v>484563.58237736224</v>
      </c>
      <c r="E27" s="27">
        <v>9.5176009825468739</v>
      </c>
      <c r="F27" s="26">
        <v>46673.478205669046</v>
      </c>
      <c r="G27" s="27">
        <v>10.240724272831661</v>
      </c>
      <c r="H27" s="27">
        <f t="shared" si="12"/>
        <v>8.7858098895519507</v>
      </c>
      <c r="I27" s="26">
        <v>35588.891151420939</v>
      </c>
      <c r="J27" s="27">
        <v>9.3063159523941419</v>
      </c>
      <c r="K27" s="27">
        <f t="shared" si="13"/>
        <v>7.3445245259280494</v>
      </c>
      <c r="L27" s="26">
        <v>183645.95180931682</v>
      </c>
      <c r="M27" s="27">
        <v>8.6715567240875906</v>
      </c>
      <c r="N27" s="27">
        <f t="shared" si="14"/>
        <v>37.899247588585673</v>
      </c>
    </row>
    <row r="28" spans="1:14" x14ac:dyDescent="0.2">
      <c r="A28" s="41" t="s">
        <v>83</v>
      </c>
      <c r="B28" s="26">
        <v>598185.53974203893</v>
      </c>
      <c r="C28" s="27">
        <v>9.5503408938851546</v>
      </c>
      <c r="D28" s="26">
        <v>560138.22678778926</v>
      </c>
      <c r="E28" s="27">
        <v>9.5229749035996996</v>
      </c>
      <c r="F28" s="26">
        <v>38047.312954247922</v>
      </c>
      <c r="G28" s="27">
        <v>9.9385266730239916</v>
      </c>
      <c r="H28" s="27">
        <f t="shared" si="12"/>
        <v>6.3604534757987317</v>
      </c>
      <c r="I28" s="26">
        <v>45875.026456673782</v>
      </c>
      <c r="J28" s="27">
        <v>8.7204973676267183</v>
      </c>
      <c r="K28" s="27">
        <f t="shared" si="13"/>
        <v>8.1899474563184445</v>
      </c>
      <c r="L28" s="26">
        <v>192000.93413692323</v>
      </c>
      <c r="M28" s="27">
        <v>8.4950993175304035</v>
      </c>
      <c r="N28" s="27">
        <f t="shared" si="14"/>
        <v>34.277420278559852</v>
      </c>
    </row>
    <row r="29" spans="1:14" x14ac:dyDescent="0.2">
      <c r="A29" s="41" t="s">
        <v>84</v>
      </c>
      <c r="B29" s="26">
        <v>765455.72990379855</v>
      </c>
      <c r="C29" s="27">
        <v>8.7848741174797542</v>
      </c>
      <c r="D29" s="26">
        <v>718581.54980845179</v>
      </c>
      <c r="E29" s="27">
        <v>8.7574836528597615</v>
      </c>
      <c r="F29" s="26">
        <v>46874.180095345881</v>
      </c>
      <c r="G29" s="27">
        <v>9.1871392072772622</v>
      </c>
      <c r="H29" s="27">
        <f t="shared" si="12"/>
        <v>6.1236957624233819</v>
      </c>
      <c r="I29" s="26">
        <v>64750.665098611542</v>
      </c>
      <c r="J29" s="27">
        <v>8.2650814336471257</v>
      </c>
      <c r="K29" s="27">
        <f t="shared" si="13"/>
        <v>9.0109000315791228</v>
      </c>
      <c r="L29" s="26">
        <v>230333.10832667648</v>
      </c>
      <c r="M29" s="27">
        <v>7.9064341756116603</v>
      </c>
      <c r="N29" s="27">
        <f t="shared" si="14"/>
        <v>32.053857824219826</v>
      </c>
    </row>
    <row r="30" spans="1:14" x14ac:dyDescent="0.2">
      <c r="A30" s="41" t="s">
        <v>85</v>
      </c>
      <c r="B30" s="26">
        <v>956124.88676716853</v>
      </c>
      <c r="C30" s="27">
        <v>7.8647732301092459</v>
      </c>
      <c r="D30" s="26">
        <v>914738.452107894</v>
      </c>
      <c r="E30" s="27">
        <v>7.8548595086858652</v>
      </c>
      <c r="F30" s="26">
        <v>41386.434659273313</v>
      </c>
      <c r="G30" s="27">
        <v>8.0764982612215022</v>
      </c>
      <c r="H30" s="27">
        <f t="shared" si="12"/>
        <v>4.328559504314164</v>
      </c>
      <c r="I30" s="26">
        <v>75756.191258140592</v>
      </c>
      <c r="J30" s="27">
        <v>6.8363817029310807</v>
      </c>
      <c r="K30" s="27">
        <f t="shared" si="13"/>
        <v>8.2817324540769501</v>
      </c>
      <c r="L30" s="26">
        <v>276950.63569571957</v>
      </c>
      <c r="M30" s="27">
        <v>6.7039217224418808</v>
      </c>
      <c r="N30" s="27">
        <f t="shared" si="14"/>
        <v>30.276483409823147</v>
      </c>
    </row>
    <row r="31" spans="1:14" x14ac:dyDescent="0.2">
      <c r="A31" s="41" t="s">
        <v>86</v>
      </c>
      <c r="B31" s="26">
        <v>460978.99253052805</v>
      </c>
      <c r="C31" s="27">
        <v>6.411337417519217</v>
      </c>
      <c r="D31" s="26">
        <v>447499.02742912248</v>
      </c>
      <c r="E31" s="27">
        <v>6.3919918495312427</v>
      </c>
      <c r="F31" s="26">
        <v>13479.965101405511</v>
      </c>
      <c r="G31" s="27">
        <v>7.079025700057004</v>
      </c>
      <c r="H31" s="27">
        <f t="shared" ref="H31" si="15">F31/B31*100</f>
        <v>2.9242037749719816</v>
      </c>
      <c r="I31" s="26">
        <v>35074.416567549939</v>
      </c>
      <c r="J31" s="27">
        <v>5.9241183747833324</v>
      </c>
      <c r="K31" s="27">
        <f t="shared" ref="K31" si="16">IF(ISNUMBER(I31/D31*100),I31/D31*100,0)</f>
        <v>7.8378754852389561</v>
      </c>
      <c r="L31" s="26">
        <v>120280.85150772115</v>
      </c>
      <c r="M31" s="27">
        <v>5.6985404011811109</v>
      </c>
      <c r="N31" s="27">
        <f t="shared" ref="N31" si="17">IF(ISNUMBER(L31/D31*100),L31/D31*100,0)</f>
        <v>26.878460987665932</v>
      </c>
    </row>
    <row r="32" spans="1:14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7" x14ac:dyDescent="0.2">
      <c r="A33" s="1" t="s">
        <v>94</v>
      </c>
    </row>
    <row r="34" spans="1:17" x14ac:dyDescent="0.2">
      <c r="A34" s="1" t="s">
        <v>0</v>
      </c>
    </row>
    <row r="35" spans="1:17" x14ac:dyDescent="0.2">
      <c r="A35" s="1" t="s">
        <v>82</v>
      </c>
    </row>
    <row r="36" spans="1:17" x14ac:dyDescent="0.2">
      <c r="A36" s="1" t="s">
        <v>80</v>
      </c>
    </row>
    <row r="37" spans="1:17" x14ac:dyDescent="0.2">
      <c r="A37" s="1" t="s">
        <v>81</v>
      </c>
    </row>
    <row r="39" spans="1:17" x14ac:dyDescent="0.2">
      <c r="A39" s="95" t="str">
        <f>A2</f>
        <v>Cuadro No. 1. Fuerza de Trabajo (PEA) en condición de empleo, según dominio, Nivel educativo, Rangos de edad, rama de actividad  y ocupación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</row>
    <row r="40" spans="1:17" x14ac:dyDescent="0.2">
      <c r="A40" s="9" t="s">
        <v>4</v>
      </c>
    </row>
    <row r="41" spans="1:17" ht="37.5" customHeight="1" x14ac:dyDescent="0.2">
      <c r="A41" s="96" t="str">
        <f>A4</f>
        <v>Categorías</v>
      </c>
      <c r="B41" s="93" t="str">
        <f>B4</f>
        <v xml:space="preserve">            Fuerza de Trabajo            </v>
      </c>
      <c r="C41" s="93"/>
      <c r="D41" s="93" t="str">
        <f>D4</f>
        <v xml:space="preserve">        Ocupados         </v>
      </c>
      <c r="E41" s="93"/>
      <c r="F41" s="93" t="str">
        <f>F4</f>
        <v xml:space="preserve">           Desocupados           </v>
      </c>
      <c r="G41" s="93"/>
      <c r="H41" s="93"/>
      <c r="I41" s="94" t="s">
        <v>78</v>
      </c>
      <c r="J41" s="94"/>
      <c r="K41" s="94"/>
      <c r="L41" s="94" t="s">
        <v>79</v>
      </c>
      <c r="M41" s="94"/>
      <c r="N41" s="94"/>
    </row>
    <row r="42" spans="1:17" x14ac:dyDescent="0.2">
      <c r="A42" s="97"/>
      <c r="B42" s="8" t="str">
        <f>B5</f>
        <v>No.</v>
      </c>
      <c r="C42" s="8" t="str">
        <f>C5</f>
        <v>AEP</v>
      </c>
      <c r="D42" s="8" t="str">
        <f>D5</f>
        <v>No.</v>
      </c>
      <c r="E42" s="8" t="str">
        <f>E5</f>
        <v>AEP</v>
      </c>
      <c r="F42" s="8" t="str">
        <f>F5</f>
        <v>No.</v>
      </c>
      <c r="G42" s="8" t="str">
        <f t="shared" ref="G42:N42" si="18">G5</f>
        <v>AEP</v>
      </c>
      <c r="H42" s="8" t="str">
        <f t="shared" si="18"/>
        <v>TD</v>
      </c>
      <c r="I42" s="8" t="str">
        <f t="shared" si="18"/>
        <v>No.</v>
      </c>
      <c r="J42" s="8" t="str">
        <f t="shared" si="18"/>
        <v>AEP</v>
      </c>
      <c r="K42" s="8" t="str">
        <f t="shared" si="18"/>
        <v>TST</v>
      </c>
      <c r="L42" s="8" t="str">
        <f t="shared" si="18"/>
        <v>No.</v>
      </c>
      <c r="M42" s="8" t="str">
        <f t="shared" si="18"/>
        <v>AEP</v>
      </c>
      <c r="N42" s="8" t="str">
        <f t="shared" si="18"/>
        <v>TSI</v>
      </c>
    </row>
    <row r="44" spans="1:17" x14ac:dyDescent="0.2">
      <c r="A44" s="77" t="str">
        <f t="shared" ref="A44:N44" si="19">A7</f>
        <v>Total Nacional</v>
      </c>
      <c r="B44" s="7">
        <f t="shared" si="19"/>
        <v>4085577.372154153</v>
      </c>
      <c r="C44" s="6">
        <f t="shared" si="19"/>
        <v>8.5395773947296512</v>
      </c>
      <c r="D44" s="7">
        <f t="shared" si="19"/>
        <v>3795262.9079634333</v>
      </c>
      <c r="E44" s="6">
        <f t="shared" si="19"/>
        <v>8.4762549938551643</v>
      </c>
      <c r="F44" s="7">
        <f t="shared" si="19"/>
        <v>290314.46419075708</v>
      </c>
      <c r="G44" s="6">
        <f t="shared" si="19"/>
        <v>9.3286649784725846</v>
      </c>
      <c r="H44" s="6">
        <f t="shared" si="19"/>
        <v>7.1058368927103803</v>
      </c>
      <c r="I44" s="7">
        <f t="shared" si="19"/>
        <v>317653.67224350368</v>
      </c>
      <c r="J44" s="6">
        <f t="shared" si="19"/>
        <v>7.9241003732136237</v>
      </c>
      <c r="K44" s="6">
        <f t="shared" si="19"/>
        <v>8.3697409098322275</v>
      </c>
      <c r="L44" s="7">
        <f t="shared" si="19"/>
        <v>1293386.5898071546</v>
      </c>
      <c r="M44" s="6">
        <f t="shared" si="19"/>
        <v>7.7744123979305604</v>
      </c>
      <c r="N44" s="6">
        <f t="shared" si="19"/>
        <v>34.078972160091951</v>
      </c>
    </row>
    <row r="45" spans="1:17" x14ac:dyDescent="0.2">
      <c r="A45" s="83"/>
      <c r="B45" s="5"/>
      <c r="C45" s="4"/>
      <c r="D45" s="5"/>
      <c r="E45" s="4"/>
      <c r="F45" s="5"/>
      <c r="G45" s="4"/>
      <c r="H45" s="4"/>
      <c r="I45" s="5"/>
      <c r="J45" s="4"/>
      <c r="K45" s="4"/>
      <c r="L45" s="5"/>
      <c r="M45" s="4"/>
      <c r="N45" s="4"/>
    </row>
    <row r="46" spans="1:17" x14ac:dyDescent="0.2">
      <c r="A46" s="77" t="s">
        <v>3</v>
      </c>
      <c r="B46" s="66"/>
      <c r="C46" s="67"/>
      <c r="D46" s="66"/>
      <c r="E46" s="67"/>
      <c r="F46" s="66"/>
      <c r="G46" s="67"/>
      <c r="H46" s="67"/>
      <c r="I46" s="66"/>
      <c r="J46" s="67"/>
      <c r="K46" s="67"/>
      <c r="L46" s="66"/>
      <c r="M46" s="67"/>
      <c r="N46" s="67"/>
      <c r="P46" s="86"/>
    </row>
    <row r="47" spans="1:17" x14ac:dyDescent="0.2">
      <c r="A47" s="80" t="s">
        <v>32</v>
      </c>
      <c r="B47" s="26">
        <v>753691.06969842152</v>
      </c>
      <c r="C47" s="27">
        <v>5.6581724135158149</v>
      </c>
      <c r="D47" s="26">
        <v>753691.06969842152</v>
      </c>
      <c r="E47" s="27">
        <v>5.6581724135158149</v>
      </c>
      <c r="F47" s="26">
        <v>0</v>
      </c>
      <c r="G47" s="27">
        <v>0</v>
      </c>
      <c r="H47" s="27">
        <f t="shared" ref="H47:H68" si="20">F47/B47*100</f>
        <v>0</v>
      </c>
      <c r="I47" s="26">
        <v>102278.78784473203</v>
      </c>
      <c r="J47" s="27">
        <v>5.7884409227728808</v>
      </c>
      <c r="K47" s="27">
        <f t="shared" ref="K47:K69" si="21">IF(ISNUMBER(I47/D47*100),I47/D47*100,0)</f>
        <v>13.570386058263553</v>
      </c>
      <c r="L47" s="26">
        <v>163414.10670915802</v>
      </c>
      <c r="M47" s="27">
        <v>5.7065987959522229</v>
      </c>
      <c r="N47" s="27">
        <f t="shared" ref="N47:N69" si="22">IF(ISNUMBER(L47/D47*100),L47/D47*100,0)</f>
        <v>21.681841974662881</v>
      </c>
      <c r="P47" s="86"/>
      <c r="Q47" s="84"/>
    </row>
    <row r="48" spans="1:17" x14ac:dyDescent="0.2">
      <c r="A48" s="80" t="s">
        <v>33</v>
      </c>
      <c r="B48" s="26">
        <v>11518.789726175182</v>
      </c>
      <c r="C48" s="27">
        <v>5.8342097049116601</v>
      </c>
      <c r="D48" s="26">
        <v>11518.789726175182</v>
      </c>
      <c r="E48" s="27">
        <v>5.8342097049116601</v>
      </c>
      <c r="F48" s="26">
        <v>0</v>
      </c>
      <c r="G48" s="27">
        <v>0</v>
      </c>
      <c r="H48" s="27">
        <f t="shared" si="20"/>
        <v>0</v>
      </c>
      <c r="I48" s="26">
        <v>2159.3339595791617</v>
      </c>
      <c r="J48" s="27">
        <v>4.6632972875553804</v>
      </c>
      <c r="K48" s="27">
        <f t="shared" si="21"/>
        <v>18.746187845345531</v>
      </c>
      <c r="L48" s="26">
        <v>5709.7845821394485</v>
      </c>
      <c r="M48" s="27">
        <v>5.901201013514112</v>
      </c>
      <c r="N48" s="27">
        <f t="shared" si="22"/>
        <v>49.569309952456123</v>
      </c>
      <c r="P48" s="86"/>
      <c r="Q48" s="84"/>
    </row>
    <row r="49" spans="1:17" x14ac:dyDescent="0.2">
      <c r="A49" s="80" t="s">
        <v>2</v>
      </c>
      <c r="B49" s="26">
        <v>440267.20840716053</v>
      </c>
      <c r="C49" s="27">
        <v>8.4610681989240764</v>
      </c>
      <c r="D49" s="26">
        <v>440267.20840716053</v>
      </c>
      <c r="E49" s="27">
        <v>8.4610681989240764</v>
      </c>
      <c r="F49" s="26">
        <v>0</v>
      </c>
      <c r="G49" s="27">
        <v>0</v>
      </c>
      <c r="H49" s="27">
        <f t="shared" si="20"/>
        <v>0</v>
      </c>
      <c r="I49" s="26">
        <v>38496.43710140825</v>
      </c>
      <c r="J49" s="27">
        <v>7.9008412475031458</v>
      </c>
      <c r="K49" s="27">
        <f t="shared" si="21"/>
        <v>8.7438801632954277</v>
      </c>
      <c r="L49" s="26">
        <v>177671.96944702632</v>
      </c>
      <c r="M49" s="27">
        <v>8.2631553323636648</v>
      </c>
      <c r="N49" s="27">
        <f t="shared" si="22"/>
        <v>40.355485499323109</v>
      </c>
      <c r="P49" s="86"/>
      <c r="Q49" s="84"/>
    </row>
    <row r="50" spans="1:17" x14ac:dyDescent="0.2">
      <c r="A50" s="80" t="s">
        <v>34</v>
      </c>
      <c r="B50" s="26">
        <v>8224.9088385950035</v>
      </c>
      <c r="C50" s="27">
        <v>11.122547482968011</v>
      </c>
      <c r="D50" s="26">
        <v>8224.9088385950035</v>
      </c>
      <c r="E50" s="27">
        <v>11.122547482968011</v>
      </c>
      <c r="F50" s="26">
        <v>0</v>
      </c>
      <c r="G50" s="27">
        <v>0</v>
      </c>
      <c r="H50" s="27">
        <f t="shared" si="20"/>
        <v>0</v>
      </c>
      <c r="I50" s="26">
        <v>282.3814741374855</v>
      </c>
      <c r="J50" s="27">
        <v>15.636363636363637</v>
      </c>
      <c r="K50" s="27">
        <f t="shared" si="21"/>
        <v>3.4332474642445092</v>
      </c>
      <c r="L50" s="26">
        <v>2322.5943487863833</v>
      </c>
      <c r="M50" s="27">
        <v>9.9865963750143969</v>
      </c>
      <c r="N50" s="27">
        <f t="shared" si="22"/>
        <v>28.238542145144724</v>
      </c>
      <c r="P50" s="86"/>
      <c r="Q50" s="84"/>
    </row>
    <row r="51" spans="1:17" ht="22.5" x14ac:dyDescent="0.2">
      <c r="A51" s="80" t="s">
        <v>35</v>
      </c>
      <c r="B51" s="26">
        <v>12133.872682536057</v>
      </c>
      <c r="C51" s="27">
        <v>7.6914124681640956</v>
      </c>
      <c r="D51" s="26">
        <v>12133.872682536057</v>
      </c>
      <c r="E51" s="27">
        <v>7.6914124681640956</v>
      </c>
      <c r="F51" s="26">
        <v>0</v>
      </c>
      <c r="G51" s="27">
        <v>0</v>
      </c>
      <c r="H51" s="27">
        <f t="shared" si="20"/>
        <v>0</v>
      </c>
      <c r="I51" s="26">
        <v>737.87960987263978</v>
      </c>
      <c r="J51" s="27">
        <v>6.7681660899653977</v>
      </c>
      <c r="K51" s="27">
        <f t="shared" si="21"/>
        <v>6.0811550374568313</v>
      </c>
      <c r="L51" s="26">
        <v>5948.9126985212552</v>
      </c>
      <c r="M51" s="27">
        <v>8.3193546443562205</v>
      </c>
      <c r="N51" s="27">
        <f t="shared" si="22"/>
        <v>49.027320907061757</v>
      </c>
      <c r="P51" s="86"/>
      <c r="Q51" s="84"/>
    </row>
    <row r="52" spans="1:17" x14ac:dyDescent="0.2">
      <c r="A52" s="80" t="s">
        <v>36</v>
      </c>
      <c r="B52" s="26">
        <v>402263.84692023677</v>
      </c>
      <c r="C52" s="27">
        <v>6.622347142623763</v>
      </c>
      <c r="D52" s="26">
        <v>402263.84692023677</v>
      </c>
      <c r="E52" s="27">
        <v>6.622347142623763</v>
      </c>
      <c r="F52" s="26">
        <v>0</v>
      </c>
      <c r="G52" s="27">
        <v>0</v>
      </c>
      <c r="H52" s="27">
        <f t="shared" si="20"/>
        <v>0</v>
      </c>
      <c r="I52" s="26">
        <v>17465.451860705769</v>
      </c>
      <c r="J52" s="27">
        <v>6.9593716588218282</v>
      </c>
      <c r="K52" s="27">
        <f t="shared" si="21"/>
        <v>4.341790094840146</v>
      </c>
      <c r="L52" s="26">
        <v>202458.81790456062</v>
      </c>
      <c r="M52" s="27">
        <v>6.3347186438458856</v>
      </c>
      <c r="N52" s="27">
        <f t="shared" si="22"/>
        <v>50.329856748152004</v>
      </c>
      <c r="P52" s="86"/>
      <c r="Q52" s="84"/>
    </row>
    <row r="53" spans="1:17" ht="22.5" x14ac:dyDescent="0.2">
      <c r="A53" s="80" t="s">
        <v>37</v>
      </c>
      <c r="B53" s="26">
        <v>875145.64475600619</v>
      </c>
      <c r="C53" s="27">
        <v>8.6178414484408545</v>
      </c>
      <c r="D53" s="26">
        <v>875145.64475600619</v>
      </c>
      <c r="E53" s="27">
        <v>8.6178414484408545</v>
      </c>
      <c r="F53" s="26">
        <v>0</v>
      </c>
      <c r="G53" s="27">
        <v>0</v>
      </c>
      <c r="H53" s="27">
        <f t="shared" si="20"/>
        <v>0</v>
      </c>
      <c r="I53" s="26">
        <v>50002.516366762407</v>
      </c>
      <c r="J53" s="27">
        <v>8.1652055592820663</v>
      </c>
      <c r="K53" s="27">
        <f t="shared" si="21"/>
        <v>5.7136222600642999</v>
      </c>
      <c r="L53" s="26">
        <v>322817.19033538137</v>
      </c>
      <c r="M53" s="27">
        <v>8.1224677017026039</v>
      </c>
      <c r="N53" s="27">
        <f t="shared" si="22"/>
        <v>36.887253255472011</v>
      </c>
      <c r="P53" s="86"/>
      <c r="Q53" s="84"/>
    </row>
    <row r="54" spans="1:17" x14ac:dyDescent="0.2">
      <c r="A54" s="80" t="s">
        <v>38</v>
      </c>
      <c r="B54" s="26">
        <v>150160.86637041514</v>
      </c>
      <c r="C54" s="27">
        <v>8.0786323960917841</v>
      </c>
      <c r="D54" s="26">
        <v>150160.86637041514</v>
      </c>
      <c r="E54" s="27">
        <v>8.0786323960917841</v>
      </c>
      <c r="F54" s="26">
        <v>0</v>
      </c>
      <c r="G54" s="27">
        <v>0</v>
      </c>
      <c r="H54" s="27">
        <f t="shared" si="20"/>
        <v>0</v>
      </c>
      <c r="I54" s="26">
        <v>7908.229278496281</v>
      </c>
      <c r="J54" s="27">
        <v>8.1794681343913691</v>
      </c>
      <c r="K54" s="27">
        <f t="shared" si="21"/>
        <v>5.266504828886875</v>
      </c>
      <c r="L54" s="26">
        <v>57407.775639192587</v>
      </c>
      <c r="M54" s="27">
        <v>7.5908439549612412</v>
      </c>
      <c r="N54" s="27">
        <f t="shared" si="22"/>
        <v>38.230850038904094</v>
      </c>
      <c r="P54" s="86"/>
      <c r="Q54" s="84"/>
    </row>
    <row r="55" spans="1:17" x14ac:dyDescent="0.2">
      <c r="A55" s="80" t="s">
        <v>39</v>
      </c>
      <c r="B55" s="26">
        <v>188391.12924197811</v>
      </c>
      <c r="C55" s="27">
        <v>8.4677545622224919</v>
      </c>
      <c r="D55" s="26">
        <v>188391.12924197811</v>
      </c>
      <c r="E55" s="27">
        <v>8.4677545622224919</v>
      </c>
      <c r="F55" s="26">
        <v>0</v>
      </c>
      <c r="G55" s="27">
        <v>0</v>
      </c>
      <c r="H55" s="27">
        <f t="shared" si="20"/>
        <v>0</v>
      </c>
      <c r="I55" s="26">
        <v>18319.464010378553</v>
      </c>
      <c r="J55" s="27">
        <v>8.5526884706851192</v>
      </c>
      <c r="K55" s="27">
        <f t="shared" si="21"/>
        <v>9.7241648712918973</v>
      </c>
      <c r="L55" s="26">
        <v>72645.519998149131</v>
      </c>
      <c r="M55" s="27">
        <v>8.2105254944676407</v>
      </c>
      <c r="N55" s="27">
        <f t="shared" si="22"/>
        <v>38.561008838606156</v>
      </c>
      <c r="P55" s="86"/>
      <c r="Q55" s="84"/>
    </row>
    <row r="56" spans="1:17" x14ac:dyDescent="0.2">
      <c r="A56" s="80" t="s">
        <v>40</v>
      </c>
      <c r="B56" s="26">
        <v>23993.161822548671</v>
      </c>
      <c r="C56" s="27">
        <v>12.800598798648146</v>
      </c>
      <c r="D56" s="26">
        <v>23993.161822548671</v>
      </c>
      <c r="E56" s="27">
        <v>12.800598798648146</v>
      </c>
      <c r="F56" s="26">
        <v>0</v>
      </c>
      <c r="G56" s="27">
        <v>0</v>
      </c>
      <c r="H56" s="27">
        <f t="shared" si="20"/>
        <v>0</v>
      </c>
      <c r="I56" s="26">
        <v>1703.7656386490287</v>
      </c>
      <c r="J56" s="27">
        <v>12.812905921840638</v>
      </c>
      <c r="K56" s="27">
        <f t="shared" si="21"/>
        <v>7.1010467534455461</v>
      </c>
      <c r="L56" s="26">
        <v>7530.0690657555187</v>
      </c>
      <c r="M56" s="27">
        <v>11.786964635482759</v>
      </c>
      <c r="N56" s="27">
        <f t="shared" si="22"/>
        <v>31.384229896198139</v>
      </c>
      <c r="P56" s="86"/>
      <c r="Q56" s="84"/>
    </row>
    <row r="57" spans="1:17" x14ac:dyDescent="0.2">
      <c r="A57" s="80" t="s">
        <v>41</v>
      </c>
      <c r="B57" s="26">
        <v>54115.858788200771</v>
      </c>
      <c r="C57" s="27">
        <v>13.250750859573193</v>
      </c>
      <c r="D57" s="26">
        <v>54115.858788200771</v>
      </c>
      <c r="E57" s="27">
        <v>13.250750859573193</v>
      </c>
      <c r="F57" s="26">
        <v>0</v>
      </c>
      <c r="G57" s="27">
        <v>0</v>
      </c>
      <c r="H57" s="27">
        <f t="shared" si="20"/>
        <v>0</v>
      </c>
      <c r="I57" s="26">
        <v>1658.5557560954405</v>
      </c>
      <c r="J57" s="27">
        <v>15.777797249982552</v>
      </c>
      <c r="K57" s="27">
        <f t="shared" si="21"/>
        <v>3.0648238672266364</v>
      </c>
      <c r="L57" s="26">
        <v>14473.850153722029</v>
      </c>
      <c r="M57" s="27">
        <v>11.465704943096979</v>
      </c>
      <c r="N57" s="27">
        <f t="shared" si="22"/>
        <v>26.746041692454593</v>
      </c>
      <c r="P57" s="86"/>
      <c r="Q57" s="84"/>
    </row>
    <row r="58" spans="1:17" x14ac:dyDescent="0.2">
      <c r="A58" s="80" t="s">
        <v>42</v>
      </c>
      <c r="B58" s="26">
        <v>8795.2614501126354</v>
      </c>
      <c r="C58" s="27">
        <v>11.124375440585879</v>
      </c>
      <c r="D58" s="26">
        <v>8795.2614501126354</v>
      </c>
      <c r="E58" s="27">
        <v>11.124375440585879</v>
      </c>
      <c r="F58" s="26">
        <v>0</v>
      </c>
      <c r="G58" s="27">
        <v>0</v>
      </c>
      <c r="H58" s="27">
        <f t="shared" si="20"/>
        <v>0</v>
      </c>
      <c r="I58" s="26">
        <v>455.55466110591476</v>
      </c>
      <c r="J58" s="27">
        <v>9.1895720933189136</v>
      </c>
      <c r="K58" s="27">
        <f t="shared" si="21"/>
        <v>5.1795465511725158</v>
      </c>
      <c r="L58" s="26">
        <v>4203.0389239104425</v>
      </c>
      <c r="M58" s="27">
        <v>10.467349290627304</v>
      </c>
      <c r="N58" s="27">
        <f t="shared" si="22"/>
        <v>47.787538184628005</v>
      </c>
      <c r="P58" s="86"/>
      <c r="Q58" s="84"/>
    </row>
    <row r="59" spans="1:17" x14ac:dyDescent="0.2">
      <c r="A59" s="80" t="s">
        <v>43</v>
      </c>
      <c r="B59" s="26">
        <v>49369.499189136157</v>
      </c>
      <c r="C59" s="27">
        <v>14.791431346123755</v>
      </c>
      <c r="D59" s="26">
        <v>49369.499189136157</v>
      </c>
      <c r="E59" s="27">
        <v>14.791431346123755</v>
      </c>
      <c r="F59" s="26">
        <v>0</v>
      </c>
      <c r="G59" s="27">
        <v>0</v>
      </c>
      <c r="H59" s="27">
        <f t="shared" si="20"/>
        <v>0</v>
      </c>
      <c r="I59" s="26">
        <v>4602.1265866347339</v>
      </c>
      <c r="J59" s="27">
        <v>14.081016025470648</v>
      </c>
      <c r="K59" s="27">
        <f t="shared" si="21"/>
        <v>9.3218012380555795</v>
      </c>
      <c r="L59" s="26">
        <v>3564.8601973391956</v>
      </c>
      <c r="M59" s="27">
        <v>13.648755377449019</v>
      </c>
      <c r="N59" s="27">
        <f t="shared" si="22"/>
        <v>7.2207744779465965</v>
      </c>
      <c r="P59" s="86"/>
      <c r="Q59" s="84"/>
    </row>
    <row r="60" spans="1:17" x14ac:dyDescent="0.2">
      <c r="A60" s="80" t="s">
        <v>44</v>
      </c>
      <c r="B60" s="26">
        <v>120576.84019113325</v>
      </c>
      <c r="C60" s="27">
        <v>9.3706033686306967</v>
      </c>
      <c r="D60" s="26">
        <v>120576.84019113325</v>
      </c>
      <c r="E60" s="27">
        <v>9.3706033686306967</v>
      </c>
      <c r="F60" s="26">
        <v>0</v>
      </c>
      <c r="G60" s="27">
        <v>0</v>
      </c>
      <c r="H60" s="27">
        <f t="shared" si="20"/>
        <v>0</v>
      </c>
      <c r="I60" s="26">
        <v>6998.1284219554373</v>
      </c>
      <c r="J60" s="27">
        <v>10.565117553754394</v>
      </c>
      <c r="K60" s="27">
        <f t="shared" si="21"/>
        <v>5.8038744512315166</v>
      </c>
      <c r="L60" s="26">
        <v>54796.22872038815</v>
      </c>
      <c r="M60" s="27">
        <v>7.8899527883020086</v>
      </c>
      <c r="N60" s="27">
        <f t="shared" si="22"/>
        <v>45.445069412606529</v>
      </c>
      <c r="P60" s="86"/>
      <c r="Q60" s="84"/>
    </row>
    <row r="61" spans="1:17" ht="22.5" x14ac:dyDescent="0.2">
      <c r="A61" s="80" t="s">
        <v>45</v>
      </c>
      <c r="B61" s="26">
        <v>112272.23591711542</v>
      </c>
      <c r="C61" s="27">
        <v>11.523630051064693</v>
      </c>
      <c r="D61" s="26">
        <v>112272.23591711542</v>
      </c>
      <c r="E61" s="27">
        <v>11.523630051064693</v>
      </c>
      <c r="F61" s="26">
        <v>0</v>
      </c>
      <c r="G61" s="27">
        <v>0</v>
      </c>
      <c r="H61" s="27">
        <f t="shared" si="20"/>
        <v>0</v>
      </c>
      <c r="I61" s="26">
        <v>2446.7383459837724</v>
      </c>
      <c r="J61" s="27">
        <v>11.672139413543036</v>
      </c>
      <c r="K61" s="27">
        <f t="shared" si="21"/>
        <v>2.1792906554297788</v>
      </c>
      <c r="L61" s="26">
        <v>41975.734913915519</v>
      </c>
      <c r="M61" s="27">
        <v>9.5917643986254468</v>
      </c>
      <c r="N61" s="27">
        <f t="shared" si="22"/>
        <v>37.387457879527716</v>
      </c>
      <c r="P61" s="86"/>
      <c r="Q61" s="84"/>
    </row>
    <row r="62" spans="1:17" x14ac:dyDescent="0.2">
      <c r="A62" s="80" t="s">
        <v>46</v>
      </c>
      <c r="B62" s="26">
        <v>134696.62382271935</v>
      </c>
      <c r="C62" s="27">
        <v>14.770957610131786</v>
      </c>
      <c r="D62" s="26">
        <v>134696.62382271935</v>
      </c>
      <c r="E62" s="27">
        <v>14.770957610131786</v>
      </c>
      <c r="F62" s="26">
        <v>0</v>
      </c>
      <c r="G62" s="27">
        <v>0</v>
      </c>
      <c r="H62" s="27">
        <f t="shared" si="20"/>
        <v>0</v>
      </c>
      <c r="I62" s="26">
        <v>13328.858663832096</v>
      </c>
      <c r="J62" s="27">
        <v>14.374155218593728</v>
      </c>
      <c r="K62" s="27">
        <f t="shared" si="21"/>
        <v>9.8954660373483758</v>
      </c>
      <c r="L62" s="26">
        <v>10487.098216187167</v>
      </c>
      <c r="M62" s="27">
        <v>12.870282167491917</v>
      </c>
      <c r="N62" s="27">
        <f t="shared" si="22"/>
        <v>7.7857172054956152</v>
      </c>
      <c r="P62" s="86"/>
      <c r="Q62" s="84"/>
    </row>
    <row r="63" spans="1:17" x14ac:dyDescent="0.2">
      <c r="A63" s="80" t="s">
        <v>47</v>
      </c>
      <c r="B63" s="26">
        <v>92968.536314140729</v>
      </c>
      <c r="C63" s="27">
        <v>13.396777868367197</v>
      </c>
      <c r="D63" s="26">
        <v>92968.536314140729</v>
      </c>
      <c r="E63" s="27">
        <v>13.396777868367197</v>
      </c>
      <c r="F63" s="26">
        <v>0</v>
      </c>
      <c r="G63" s="27">
        <v>0</v>
      </c>
      <c r="H63" s="27">
        <f t="shared" si="20"/>
        <v>0</v>
      </c>
      <c r="I63" s="26">
        <v>4732.3989418847077</v>
      </c>
      <c r="J63" s="27">
        <v>13.962105992331074</v>
      </c>
      <c r="K63" s="27">
        <f t="shared" si="21"/>
        <v>5.0903231668549989</v>
      </c>
      <c r="L63" s="26">
        <v>24516.5661846248</v>
      </c>
      <c r="M63" s="27">
        <v>11.472308019949416</v>
      </c>
      <c r="N63" s="27">
        <f t="shared" si="22"/>
        <v>26.370820878348901</v>
      </c>
      <c r="P63" s="86"/>
      <c r="Q63" s="84"/>
    </row>
    <row r="64" spans="1:17" x14ac:dyDescent="0.2">
      <c r="A64" s="80" t="s">
        <v>48</v>
      </c>
      <c r="B64" s="26">
        <v>15884.737080248917</v>
      </c>
      <c r="C64" s="27">
        <v>10.757813403342302</v>
      </c>
      <c r="D64" s="26">
        <v>15884.737080248917</v>
      </c>
      <c r="E64" s="27">
        <v>10.757813403342302</v>
      </c>
      <c r="F64" s="26">
        <v>0</v>
      </c>
      <c r="G64" s="27">
        <v>0</v>
      </c>
      <c r="H64" s="27">
        <f t="shared" si="20"/>
        <v>0</v>
      </c>
      <c r="I64" s="26">
        <v>2538.9964271905524</v>
      </c>
      <c r="J64" s="27">
        <v>8.8976418571973213</v>
      </c>
      <c r="K64" s="27">
        <f t="shared" si="21"/>
        <v>15.983874422117699</v>
      </c>
      <c r="L64" s="26">
        <v>2797.4965379636615</v>
      </c>
      <c r="M64" s="27">
        <v>8.7938780898342319</v>
      </c>
      <c r="N64" s="27">
        <f t="shared" si="22"/>
        <v>17.611223426808046</v>
      </c>
      <c r="P64" s="86"/>
      <c r="Q64" s="84"/>
    </row>
    <row r="65" spans="1:17" x14ac:dyDescent="0.2">
      <c r="A65" s="80" t="s">
        <v>49</v>
      </c>
      <c r="B65" s="26">
        <v>123113.28495477355</v>
      </c>
      <c r="C65" s="27">
        <v>8.6860685845383259</v>
      </c>
      <c r="D65" s="26">
        <v>123113.28495477355</v>
      </c>
      <c r="E65" s="27">
        <v>8.6860685845383259</v>
      </c>
      <c r="F65" s="26">
        <v>0</v>
      </c>
      <c r="G65" s="27">
        <v>0</v>
      </c>
      <c r="H65" s="27">
        <f t="shared" si="20"/>
        <v>0</v>
      </c>
      <c r="I65" s="26">
        <v>17196.05164447473</v>
      </c>
      <c r="J65" s="27">
        <v>8.0281548613425908</v>
      </c>
      <c r="K65" s="27">
        <f t="shared" si="21"/>
        <v>13.967665350487406</v>
      </c>
      <c r="L65" s="26">
        <v>32423.993006988025</v>
      </c>
      <c r="M65" s="27">
        <v>9.3378446760582836</v>
      </c>
      <c r="N65" s="27">
        <f t="shared" si="22"/>
        <v>26.336713392790372</v>
      </c>
      <c r="P65" s="86"/>
      <c r="Q65" s="84"/>
    </row>
    <row r="66" spans="1:17" ht="22.5" x14ac:dyDescent="0.2">
      <c r="A66" s="80" t="s">
        <v>50</v>
      </c>
      <c r="B66" s="26">
        <v>145507.57159556326</v>
      </c>
      <c r="C66" s="27">
        <v>6.7881601345120437</v>
      </c>
      <c r="D66" s="26">
        <v>145507.57159556326</v>
      </c>
      <c r="E66" s="27">
        <v>6.7881601345120437</v>
      </c>
      <c r="F66" s="26">
        <v>0</v>
      </c>
      <c r="G66" s="27">
        <v>0</v>
      </c>
      <c r="H66" s="27">
        <f t="shared" si="20"/>
        <v>0</v>
      </c>
      <c r="I66" s="26">
        <v>22276.3988231535</v>
      </c>
      <c r="J66" s="27">
        <v>7.0053500139151508</v>
      </c>
      <c r="K66" s="27">
        <f t="shared" si="21"/>
        <v>15.309443061197195</v>
      </c>
      <c r="L66" s="26">
        <v>66505.746286157897</v>
      </c>
      <c r="M66" s="27">
        <v>6.8495099649304159</v>
      </c>
      <c r="N66" s="27">
        <f t="shared" si="22"/>
        <v>45.706038219790997</v>
      </c>
      <c r="P66" s="86"/>
      <c r="Q66" s="84"/>
    </row>
    <row r="67" spans="1:17" x14ac:dyDescent="0.2">
      <c r="A67" s="80" t="s">
        <v>51</v>
      </c>
      <c r="B67" s="26">
        <v>2979.7863405020735</v>
      </c>
      <c r="C67" s="27">
        <v>14.738724175864599</v>
      </c>
      <c r="D67" s="26">
        <v>2979.7863405020735</v>
      </c>
      <c r="E67" s="27">
        <v>14.738724175864599</v>
      </c>
      <c r="F67" s="26">
        <v>0</v>
      </c>
      <c r="G67" s="27">
        <v>0</v>
      </c>
      <c r="H67" s="27">
        <f>IFERROR(F67/B67*100,0)</f>
        <v>0</v>
      </c>
      <c r="I67" s="26">
        <v>102.6841724136311</v>
      </c>
      <c r="J67" s="27">
        <v>11</v>
      </c>
      <c r="K67" s="27">
        <f t="shared" si="21"/>
        <v>3.4460246702228163</v>
      </c>
      <c r="L67" s="26">
        <v>423.32905400823756</v>
      </c>
      <c r="M67" s="27">
        <v>12.843312972292807</v>
      </c>
      <c r="N67" s="27">
        <f t="shared" si="22"/>
        <v>14.206691542082496</v>
      </c>
      <c r="P67" s="9"/>
      <c r="Q67" s="84"/>
    </row>
    <row r="68" spans="1:17" x14ac:dyDescent="0.2">
      <c r="A68" s="81" t="s">
        <v>65</v>
      </c>
      <c r="B68" s="26">
        <v>0</v>
      </c>
      <c r="C68" s="27">
        <v>0</v>
      </c>
      <c r="D68" s="26">
        <v>0</v>
      </c>
      <c r="E68" s="27">
        <v>0</v>
      </c>
      <c r="F68" s="26">
        <v>0</v>
      </c>
      <c r="G68" s="27">
        <v>0</v>
      </c>
      <c r="H68" s="27" t="e">
        <f t="shared" si="20"/>
        <v>#DIV/0!</v>
      </c>
      <c r="I68" s="26">
        <v>0</v>
      </c>
      <c r="J68" s="27">
        <v>0</v>
      </c>
      <c r="K68" s="27">
        <f t="shared" si="21"/>
        <v>0</v>
      </c>
      <c r="L68" s="26">
        <v>0</v>
      </c>
      <c r="M68" s="27">
        <v>0</v>
      </c>
      <c r="N68" s="27">
        <f t="shared" si="22"/>
        <v>0</v>
      </c>
      <c r="P68" s="9"/>
      <c r="Q68" s="84"/>
    </row>
    <row r="69" spans="1:17" x14ac:dyDescent="0.2">
      <c r="A69" s="80" t="s">
        <v>53</v>
      </c>
      <c r="B69" s="26">
        <v>63653.106330779454</v>
      </c>
      <c r="C69" s="27">
        <v>10.018199781688702</v>
      </c>
      <c r="D69" s="26">
        <v>0</v>
      </c>
      <c r="E69" s="27">
        <v>0</v>
      </c>
      <c r="F69" s="26">
        <v>63653.106330779454</v>
      </c>
      <c r="G69" s="27">
        <v>10.018199781688702</v>
      </c>
      <c r="H69" s="27">
        <f>F69/B69*100</f>
        <v>100</v>
      </c>
      <c r="I69" s="26">
        <v>0</v>
      </c>
      <c r="J69" s="27">
        <v>0</v>
      </c>
      <c r="K69" s="27">
        <f t="shared" si="21"/>
        <v>0</v>
      </c>
      <c r="L69" s="26">
        <v>0</v>
      </c>
      <c r="M69" s="27">
        <v>0</v>
      </c>
      <c r="N69" s="27">
        <f t="shared" si="22"/>
        <v>0</v>
      </c>
      <c r="P69" s="86"/>
      <c r="Q69" s="84"/>
    </row>
    <row r="70" spans="1:17" x14ac:dyDescent="0.2">
      <c r="A70" s="80" t="s">
        <v>54</v>
      </c>
      <c r="B70" s="26">
        <v>69192.173855714718</v>
      </c>
      <c r="C70" s="27">
        <v>10.269433476358504</v>
      </c>
      <c r="D70" s="26">
        <v>69192.173855714718</v>
      </c>
      <c r="E70" s="27">
        <v>10.269433476358504</v>
      </c>
      <c r="F70" s="26">
        <v>0</v>
      </c>
      <c r="G70" s="27">
        <v>0</v>
      </c>
      <c r="H70" s="27">
        <f>F70/B70*100</f>
        <v>0</v>
      </c>
      <c r="I70" s="26">
        <v>1962.9326540567831</v>
      </c>
      <c r="J70" s="27">
        <v>11.377354129022796</v>
      </c>
      <c r="K70" s="27">
        <f t="shared" ref="K70" si="23">IF(ISNUMBER(I70/D70*100),I70/D70*100,0)</f>
        <v>2.8369287228206672</v>
      </c>
      <c r="L70" s="26">
        <v>19291.906883256463</v>
      </c>
      <c r="M70" s="27">
        <v>8.9027850727792277</v>
      </c>
      <c r="N70" s="27">
        <f t="shared" ref="N70" si="24">IF(ISNUMBER(L70/D70*100),L70/D70*100,0)</f>
        <v>27.881631416127426</v>
      </c>
      <c r="P70" s="87"/>
      <c r="Q70" s="84"/>
    </row>
    <row r="71" spans="1:17" x14ac:dyDescent="0.2">
      <c r="A71" s="80"/>
      <c r="P71" s="22"/>
    </row>
    <row r="72" spans="1:17" x14ac:dyDescent="0.2">
      <c r="A72" s="77" t="s">
        <v>1</v>
      </c>
      <c r="P72" s="86"/>
    </row>
    <row r="73" spans="1:17" x14ac:dyDescent="0.2">
      <c r="A73" s="80" t="s">
        <v>55</v>
      </c>
      <c r="B73" s="26">
        <v>106062.79834383378</v>
      </c>
      <c r="C73" s="27">
        <v>13.796089952099786</v>
      </c>
      <c r="D73" s="26">
        <v>106062.79834383378</v>
      </c>
      <c r="E73" s="27">
        <v>13.796089952099786</v>
      </c>
      <c r="F73" s="26">
        <v>0</v>
      </c>
      <c r="G73" s="27">
        <v>0</v>
      </c>
      <c r="H73" s="27">
        <f t="shared" ref="H73:H81" si="25">F73/B73*100</f>
        <v>0</v>
      </c>
      <c r="I73" s="26">
        <v>3615.0345782565169</v>
      </c>
      <c r="J73" s="27">
        <v>11.716007813623241</v>
      </c>
      <c r="K73" s="27">
        <f t="shared" ref="K73:K81" si="26">IF(ISNUMBER(I73/D73*100),I73/D73*100,0)</f>
        <v>3.4083907220110468</v>
      </c>
      <c r="L73" s="26">
        <v>18112.174302258016</v>
      </c>
      <c r="M73" s="27">
        <v>12.518930110735905</v>
      </c>
      <c r="N73" s="27">
        <f t="shared" ref="N73:N81" si="27">IF(ISNUMBER(L73/D73*100),L73/D73*100,0)</f>
        <v>17.07683993358545</v>
      </c>
      <c r="P73" s="86"/>
    </row>
    <row r="74" spans="1:17" x14ac:dyDescent="0.2">
      <c r="A74" s="80" t="s">
        <v>56</v>
      </c>
      <c r="B74" s="26">
        <v>197965.71253205944</v>
      </c>
      <c r="C74" s="27">
        <v>16.387253809248381</v>
      </c>
      <c r="D74" s="26">
        <v>197965.71253205944</v>
      </c>
      <c r="E74" s="27">
        <v>16.387253809248381</v>
      </c>
      <c r="F74" s="26">
        <v>0</v>
      </c>
      <c r="G74" s="27">
        <v>0</v>
      </c>
      <c r="H74" s="27">
        <f t="shared" si="25"/>
        <v>0</v>
      </c>
      <c r="I74" s="26">
        <v>15545.617640194174</v>
      </c>
      <c r="J74" s="27">
        <v>16.379761455999564</v>
      </c>
      <c r="K74" s="27">
        <f t="shared" si="26"/>
        <v>7.8526818818065021</v>
      </c>
      <c r="L74" s="26">
        <v>18320.340209346348</v>
      </c>
      <c r="M74" s="27">
        <v>15.925330678543769</v>
      </c>
      <c r="N74" s="27">
        <f t="shared" si="27"/>
        <v>9.2542996335183414</v>
      </c>
      <c r="P74" s="86"/>
    </row>
    <row r="75" spans="1:17" x14ac:dyDescent="0.2">
      <c r="A75" s="80" t="s">
        <v>57</v>
      </c>
      <c r="B75" s="26">
        <v>243188.1974701916</v>
      </c>
      <c r="C75" s="27">
        <v>11.733103316797443</v>
      </c>
      <c r="D75" s="26">
        <v>243188.1974701916</v>
      </c>
      <c r="E75" s="27">
        <v>11.733103316797443</v>
      </c>
      <c r="F75" s="26">
        <v>0</v>
      </c>
      <c r="G75" s="27">
        <v>0</v>
      </c>
      <c r="H75" s="27">
        <f t="shared" si="25"/>
        <v>0</v>
      </c>
      <c r="I75" s="26">
        <v>11477.57466917393</v>
      </c>
      <c r="J75" s="27">
        <v>11.743382124785992</v>
      </c>
      <c r="K75" s="27">
        <f t="shared" si="26"/>
        <v>4.7196265232323924</v>
      </c>
      <c r="L75" s="26">
        <v>55753.201843307033</v>
      </c>
      <c r="M75" s="27">
        <v>11.076298493406856</v>
      </c>
      <c r="N75" s="27">
        <f t="shared" si="27"/>
        <v>22.925948883740908</v>
      </c>
      <c r="P75" s="86"/>
    </row>
    <row r="76" spans="1:17" x14ac:dyDescent="0.2">
      <c r="A76" s="80" t="s">
        <v>58</v>
      </c>
      <c r="B76" s="26">
        <v>115287.91923855906</v>
      </c>
      <c r="C76" s="27">
        <v>12.050768556955195</v>
      </c>
      <c r="D76" s="26">
        <v>115287.91923855906</v>
      </c>
      <c r="E76" s="27">
        <v>12.050768556955195</v>
      </c>
      <c r="F76" s="26">
        <v>0</v>
      </c>
      <c r="G76" s="27">
        <v>0</v>
      </c>
      <c r="H76" s="27">
        <f t="shared" si="25"/>
        <v>0</v>
      </c>
      <c r="I76" s="26">
        <v>3019.8966711830703</v>
      </c>
      <c r="J76" s="27">
        <v>12.739281102066675</v>
      </c>
      <c r="K76" s="27">
        <f t="shared" si="26"/>
        <v>2.6194389586771547</v>
      </c>
      <c r="L76" s="26">
        <v>41172.283200801139</v>
      </c>
      <c r="M76" s="27">
        <v>10.903644731948912</v>
      </c>
      <c r="N76" s="27">
        <f t="shared" si="27"/>
        <v>35.712573765517931</v>
      </c>
      <c r="P76" s="86"/>
    </row>
    <row r="77" spans="1:17" x14ac:dyDescent="0.2">
      <c r="A77" s="80" t="s">
        <v>59</v>
      </c>
      <c r="B77" s="26">
        <v>912389.80982213956</v>
      </c>
      <c r="C77" s="27">
        <v>8.3976604018055507</v>
      </c>
      <c r="D77" s="26">
        <v>912389.80982213956</v>
      </c>
      <c r="E77" s="27">
        <v>8.3976604018055507</v>
      </c>
      <c r="F77" s="26">
        <v>0</v>
      </c>
      <c r="G77" s="27">
        <v>0</v>
      </c>
      <c r="H77" s="27">
        <f t="shared" si="25"/>
        <v>0</v>
      </c>
      <c r="I77" s="26">
        <v>56161.127010469274</v>
      </c>
      <c r="J77" s="27">
        <v>8.8464258793394368</v>
      </c>
      <c r="K77" s="27">
        <f t="shared" si="26"/>
        <v>6.1553873581092793</v>
      </c>
      <c r="L77" s="26">
        <v>388160.84910184733</v>
      </c>
      <c r="M77" s="27">
        <v>7.8355499602688914</v>
      </c>
      <c r="N77" s="27">
        <f t="shared" si="27"/>
        <v>42.54331261958253</v>
      </c>
      <c r="P77" s="86"/>
    </row>
    <row r="78" spans="1:17" x14ac:dyDescent="0.2">
      <c r="A78" s="80" t="s">
        <v>60</v>
      </c>
      <c r="B78" s="26">
        <v>288194.3911682833</v>
      </c>
      <c r="C78" s="27">
        <v>5.6674015646671965</v>
      </c>
      <c r="D78" s="26">
        <v>288194.3911682833</v>
      </c>
      <c r="E78" s="27">
        <v>5.6674015646671965</v>
      </c>
      <c r="F78" s="26">
        <v>0</v>
      </c>
      <c r="G78" s="27">
        <v>0</v>
      </c>
      <c r="H78" s="27">
        <f t="shared" si="25"/>
        <v>0</v>
      </c>
      <c r="I78" s="26">
        <v>30838.273112832925</v>
      </c>
      <c r="J78" s="27">
        <v>5.9788507351959606</v>
      </c>
      <c r="K78" s="27">
        <f t="shared" si="26"/>
        <v>10.700511202810242</v>
      </c>
      <c r="L78" s="26">
        <v>44223.073479671388</v>
      </c>
      <c r="M78" s="27">
        <v>5.6811231423821349</v>
      </c>
      <c r="N78" s="27">
        <f t="shared" si="27"/>
        <v>15.344876526014181</v>
      </c>
      <c r="P78" s="86"/>
    </row>
    <row r="79" spans="1:17" x14ac:dyDescent="0.2">
      <c r="A79" s="80" t="s">
        <v>61</v>
      </c>
      <c r="B79" s="26">
        <v>563542.75881143194</v>
      </c>
      <c r="C79" s="27">
        <v>7.5214875803958119</v>
      </c>
      <c r="D79" s="26">
        <v>563542.75881143194</v>
      </c>
      <c r="E79" s="27">
        <v>7.5214875803958119</v>
      </c>
      <c r="F79" s="26">
        <v>0</v>
      </c>
      <c r="G79" s="27">
        <v>0</v>
      </c>
      <c r="H79" s="27">
        <f t="shared" si="25"/>
        <v>0</v>
      </c>
      <c r="I79" s="26">
        <v>47537.211179255653</v>
      </c>
      <c r="J79" s="27">
        <v>7.7419981071686896</v>
      </c>
      <c r="K79" s="27">
        <f t="shared" si="26"/>
        <v>8.4354222347770715</v>
      </c>
      <c r="L79" s="26">
        <v>215167.19762034045</v>
      </c>
      <c r="M79" s="27">
        <v>7.417572947363591</v>
      </c>
      <c r="N79" s="27">
        <f t="shared" si="27"/>
        <v>38.181166247996792</v>
      </c>
      <c r="P79" s="86"/>
    </row>
    <row r="80" spans="1:17" x14ac:dyDescent="0.2">
      <c r="A80" s="80" t="s">
        <v>62</v>
      </c>
      <c r="B80" s="26">
        <v>265792.52258876309</v>
      </c>
      <c r="C80" s="27">
        <v>7.7948076424686077</v>
      </c>
      <c r="D80" s="26">
        <v>265792.52258876309</v>
      </c>
      <c r="E80" s="27">
        <v>7.7948076424686077</v>
      </c>
      <c r="F80" s="26">
        <v>0</v>
      </c>
      <c r="G80" s="27">
        <v>0</v>
      </c>
      <c r="H80" s="27">
        <f t="shared" si="25"/>
        <v>0</v>
      </c>
      <c r="I80" s="26">
        <v>11148.21275399023</v>
      </c>
      <c r="J80" s="27">
        <v>6.7839949282858978</v>
      </c>
      <c r="K80" s="27">
        <f t="shared" si="26"/>
        <v>4.1943289620825261</v>
      </c>
      <c r="L80" s="26">
        <v>118659.59629367122</v>
      </c>
      <c r="M80" s="27">
        <v>7.7531926431517952</v>
      </c>
      <c r="N80" s="27">
        <f t="shared" si="27"/>
        <v>44.643692432710971</v>
      </c>
      <c r="P80" s="86"/>
    </row>
    <row r="81" spans="1:16" x14ac:dyDescent="0.2">
      <c r="A81" s="80" t="s">
        <v>63</v>
      </c>
      <c r="B81" s="26">
        <v>1087080.3663247423</v>
      </c>
      <c r="C81" s="27">
        <v>6.4368998343262902</v>
      </c>
      <c r="D81" s="26">
        <v>1087080.3663247423</v>
      </c>
      <c r="E81" s="27">
        <v>6.4368998343262902</v>
      </c>
      <c r="F81" s="26">
        <v>0</v>
      </c>
      <c r="G81" s="27">
        <v>0</v>
      </c>
      <c r="H81" s="27">
        <f t="shared" si="25"/>
        <v>0</v>
      </c>
      <c r="I81" s="26">
        <v>138296.30970320629</v>
      </c>
      <c r="J81" s="27">
        <v>6.4539929117603325</v>
      </c>
      <c r="K81" s="27">
        <f t="shared" si="26"/>
        <v>12.721811007475523</v>
      </c>
      <c r="L81" s="26">
        <v>386039.32888653583</v>
      </c>
      <c r="M81" s="27">
        <v>6.5681660557702291</v>
      </c>
      <c r="N81" s="27">
        <f t="shared" si="27"/>
        <v>35.511572174896102</v>
      </c>
      <c r="P81" s="86"/>
    </row>
    <row r="82" spans="1:16" x14ac:dyDescent="0.2">
      <c r="A82" s="80" t="s">
        <v>64</v>
      </c>
      <c r="B82" s="26">
        <v>8351.1611031505563</v>
      </c>
      <c r="C82" s="27">
        <v>8.9520966792418974</v>
      </c>
      <c r="D82" s="26">
        <v>8351.1611031505563</v>
      </c>
      <c r="E82" s="27">
        <v>8.9520966792418974</v>
      </c>
      <c r="F82" s="26">
        <v>0</v>
      </c>
      <c r="G82" s="27">
        <v>0</v>
      </c>
      <c r="H82" s="27">
        <f>IFERROR(F82/B82*100,0)</f>
        <v>0</v>
      </c>
      <c r="I82" s="26">
        <v>0</v>
      </c>
      <c r="J82" s="27">
        <v>0</v>
      </c>
      <c r="K82" s="27">
        <f t="shared" ref="K82" si="28">IF(ISNUMBER(I82/D82*100),I82/D82*100,0)</f>
        <v>0</v>
      </c>
      <c r="L82" s="26">
        <v>5699.2329954242841</v>
      </c>
      <c r="M82" s="27">
        <v>8.7138274841930787</v>
      </c>
      <c r="N82" s="27">
        <f t="shared" ref="N82" si="29">IF(ISNUMBER(L82/D82*100),L82/D82*100,0)</f>
        <v>68.244797639865823</v>
      </c>
      <c r="P82" s="9"/>
    </row>
    <row r="83" spans="1:16" x14ac:dyDescent="0.2">
      <c r="A83" s="80" t="s">
        <v>52</v>
      </c>
      <c r="B83" s="26">
        <v>0</v>
      </c>
      <c r="C83" s="27">
        <v>0</v>
      </c>
      <c r="D83" s="26">
        <v>0</v>
      </c>
      <c r="E83" s="27">
        <v>0</v>
      </c>
      <c r="F83" s="26">
        <v>0</v>
      </c>
      <c r="G83" s="27">
        <v>0</v>
      </c>
      <c r="H83" s="27">
        <f>IFERROR(F83/B83*100,0)</f>
        <v>0</v>
      </c>
      <c r="I83" s="26">
        <v>0</v>
      </c>
      <c r="J83" s="27">
        <v>0</v>
      </c>
      <c r="K83" s="27">
        <f t="shared" ref="K83:K84" si="30">IF(ISNUMBER(I83/D83*100),I83/D83*100,0)</f>
        <v>0</v>
      </c>
      <c r="L83" s="26">
        <v>0</v>
      </c>
      <c r="M83" s="27">
        <v>0</v>
      </c>
      <c r="N83" s="27">
        <f t="shared" ref="N83:N84" si="31">IF(ISNUMBER(L83/D83*100),L83/D83*100,0)</f>
        <v>0</v>
      </c>
      <c r="P83" s="9"/>
    </row>
    <row r="84" spans="1:16" x14ac:dyDescent="0.2">
      <c r="A84" s="80" t="s">
        <v>53</v>
      </c>
      <c r="B84" s="26">
        <v>63653.106330779454</v>
      </c>
      <c r="C84" s="27">
        <v>10.018199781688702</v>
      </c>
      <c r="D84" s="26">
        <v>0</v>
      </c>
      <c r="E84" s="27">
        <v>0</v>
      </c>
      <c r="F84" s="26">
        <v>63653.106330779454</v>
      </c>
      <c r="G84" s="27">
        <v>10.018199781688702</v>
      </c>
      <c r="H84" s="27"/>
      <c r="I84" s="26">
        <v>0</v>
      </c>
      <c r="J84" s="27">
        <v>0</v>
      </c>
      <c r="K84" s="27">
        <f t="shared" si="30"/>
        <v>0</v>
      </c>
      <c r="L84" s="26">
        <v>0</v>
      </c>
      <c r="M84" s="27">
        <v>0</v>
      </c>
      <c r="N84" s="27">
        <f t="shared" si="31"/>
        <v>0</v>
      </c>
      <c r="P84" s="9"/>
    </row>
    <row r="85" spans="1:16" x14ac:dyDescent="0.2">
      <c r="A85" s="80" t="s">
        <v>54</v>
      </c>
      <c r="B85" s="26">
        <v>7407.2705602946862</v>
      </c>
      <c r="C85" s="27">
        <v>13.45210158770516</v>
      </c>
      <c r="D85" s="26">
        <v>7407.2705602946862</v>
      </c>
      <c r="E85" s="27">
        <v>13.45210158770516</v>
      </c>
      <c r="F85" s="26">
        <v>0</v>
      </c>
      <c r="G85" s="27">
        <v>0</v>
      </c>
      <c r="H85" s="27"/>
      <c r="I85" s="26">
        <v>14.414924940920447</v>
      </c>
      <c r="J85" s="27">
        <v>20</v>
      </c>
      <c r="K85" s="27">
        <f t="shared" ref="K85" si="32">IF(ISNUMBER(I85/D85*100),I85/D85*100,0)</f>
        <v>0.19460508190680931</v>
      </c>
      <c r="L85" s="26">
        <v>2079.3118739299775</v>
      </c>
      <c r="M85" s="27">
        <v>13.441603377640735</v>
      </c>
      <c r="N85" s="27">
        <f t="shared" ref="N85" si="33">IF(ISNUMBER(L85/D85*100),L85/D85*100,0)</f>
        <v>28.071228896049067</v>
      </c>
      <c r="P85" s="85"/>
    </row>
    <row r="86" spans="1:16" x14ac:dyDescent="0.2">
      <c r="A86" s="38"/>
      <c r="B86" s="38"/>
      <c r="C86" s="39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P86" s="85"/>
    </row>
    <row r="87" spans="1:16" x14ac:dyDescent="0.2">
      <c r="A87" s="1" t="str">
        <f>A33</f>
        <v>Fuente: Instituto Nacional de Estadística (INE).  LXXXIV Encuesta Permanente de Hogares de Propósitos Múltiples, Junio 2026.</v>
      </c>
    </row>
    <row r="88" spans="1:16" x14ac:dyDescent="0.2">
      <c r="A88" s="1" t="s">
        <v>0</v>
      </c>
    </row>
    <row r="89" spans="1:16" x14ac:dyDescent="0.2">
      <c r="A89" s="1" t="str">
        <f>A35</f>
        <v>TD: Tasa de Desocupación</v>
      </c>
    </row>
    <row r="90" spans="1:16" x14ac:dyDescent="0.2">
      <c r="A90" s="1" t="str">
        <f>A36</f>
        <v>TST: Tasa de subocupación por Insuficiencia de Tiempo de Trabajo.</v>
      </c>
    </row>
    <row r="91" spans="1:16" x14ac:dyDescent="0.2">
      <c r="A91" s="1" t="str">
        <f>A37</f>
        <v>TSI: Tasa de Subocupación Por Insuficiencia De Ingresos</v>
      </c>
    </row>
  </sheetData>
  <mergeCells count="14">
    <mergeCell ref="A39:N39"/>
    <mergeCell ref="A41:A42"/>
    <mergeCell ref="B41:C41"/>
    <mergeCell ref="D41:E41"/>
    <mergeCell ref="F41:H41"/>
    <mergeCell ref="I41:K41"/>
    <mergeCell ref="L41:N41"/>
    <mergeCell ref="A2:N2"/>
    <mergeCell ref="A4:A5"/>
    <mergeCell ref="B4:C4"/>
    <mergeCell ref="D4:E4"/>
    <mergeCell ref="F4:H4"/>
    <mergeCell ref="I4:K4"/>
    <mergeCell ref="L4:N4"/>
  </mergeCells>
  <printOptions horizontalCentered="1"/>
  <pageMargins left="0.77122047244094494" right="0.27559055118110237" top="0.35433070866141736" bottom="0.39370078740157483" header="0" footer="0.15748031496062992"/>
  <pageSetup scale="76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91"/>
  <sheetViews>
    <sheetView zoomScaleNormal="100" workbookViewId="0">
      <selection activeCell="F11" sqref="F11"/>
    </sheetView>
  </sheetViews>
  <sheetFormatPr baseColWidth="10" defaultRowHeight="11.25" x14ac:dyDescent="0.2"/>
  <cols>
    <col min="1" max="1" width="44.66406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9.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4" x14ac:dyDescent="0.2">
      <c r="A1" s="98" t="s">
        <v>89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 ht="26.25" customHeight="1" x14ac:dyDescent="0.35">
      <c r="A2" s="99" t="s">
        <v>28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4" ht="33.75" customHeight="1" x14ac:dyDescent="0.2">
      <c r="A3" s="96" t="s">
        <v>21</v>
      </c>
      <c r="B3" s="93" t="s">
        <v>73</v>
      </c>
      <c r="C3" s="93"/>
      <c r="D3" s="93" t="s">
        <v>20</v>
      </c>
      <c r="E3" s="93"/>
      <c r="F3" s="93" t="s">
        <v>19</v>
      </c>
      <c r="G3" s="93"/>
      <c r="H3" s="93"/>
      <c r="I3" s="94" t="s">
        <v>78</v>
      </c>
      <c r="J3" s="94"/>
      <c r="K3" s="94"/>
      <c r="L3" s="94" t="s">
        <v>79</v>
      </c>
      <c r="M3" s="94"/>
      <c r="N3" s="94"/>
    </row>
    <row r="4" spans="1:14" x14ac:dyDescent="0.2">
      <c r="A4" s="97"/>
      <c r="B4" s="8" t="s">
        <v>18</v>
      </c>
      <c r="C4" s="8" t="s">
        <v>17</v>
      </c>
      <c r="D4" s="8" t="s">
        <v>18</v>
      </c>
      <c r="E4" s="8" t="s">
        <v>17</v>
      </c>
      <c r="F4" s="8" t="s">
        <v>18</v>
      </c>
      <c r="G4" s="8" t="s">
        <v>17</v>
      </c>
      <c r="H4" s="8" t="s">
        <v>77</v>
      </c>
      <c r="I4" s="8" t="s">
        <v>18</v>
      </c>
      <c r="J4" s="8" t="s">
        <v>17</v>
      </c>
      <c r="K4" s="8" t="s">
        <v>70</v>
      </c>
      <c r="L4" s="8" t="s">
        <v>18</v>
      </c>
      <c r="M4" s="8" t="s">
        <v>17</v>
      </c>
      <c r="N4" s="8" t="s">
        <v>16</v>
      </c>
    </row>
    <row r="5" spans="1:14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">
      <c r="A6" s="43" t="s">
        <v>27</v>
      </c>
      <c r="B6" s="7">
        <v>2543781.5663983659</v>
      </c>
      <c r="C6" s="6">
        <v>7.9171173227399807</v>
      </c>
      <c r="D6" s="7">
        <v>2419700.9584627855</v>
      </c>
      <c r="E6" s="6">
        <v>7.8616086990560614</v>
      </c>
      <c r="F6" s="7">
        <v>124080.60793558676</v>
      </c>
      <c r="G6" s="6">
        <v>8.9447508761617467</v>
      </c>
      <c r="H6" s="6">
        <f>F6/B6*100</f>
        <v>4.8778012064639382</v>
      </c>
      <c r="I6" s="7">
        <v>179668.61477848113</v>
      </c>
      <c r="J6" s="6">
        <v>7.0871094424510543</v>
      </c>
      <c r="K6" s="6">
        <f>IF(ISNUMBER(I6/D6*100),I6/D6*100,0)</f>
        <v>7.4252404682528628</v>
      </c>
      <c r="L6" s="7">
        <v>832924.88030318031</v>
      </c>
      <c r="M6" s="6">
        <v>7.3365506395447637</v>
      </c>
      <c r="N6" s="6">
        <f>IF(ISNUMBER(L6/D6*100),L6/D6*100,0)</f>
        <v>34.422637119271556</v>
      </c>
    </row>
    <row r="7" spans="1:14" x14ac:dyDescent="0.2">
      <c r="A7" s="43"/>
    </row>
    <row r="8" spans="1:14" x14ac:dyDescent="0.2">
      <c r="A8" s="43" t="s">
        <v>14</v>
      </c>
    </row>
    <row r="9" spans="1:14" x14ac:dyDescent="0.2">
      <c r="A9" s="44" t="s">
        <v>13</v>
      </c>
      <c r="B9" s="26">
        <v>1418012.7860403478</v>
      </c>
      <c r="C9" s="27">
        <v>9.094898762156145</v>
      </c>
      <c r="D9" s="26">
        <v>1336603.7602109658</v>
      </c>
      <c r="E9" s="27">
        <v>9.0328356233098095</v>
      </c>
      <c r="F9" s="26">
        <v>81409.025829380276</v>
      </c>
      <c r="G9" s="27">
        <v>10.075576737851639</v>
      </c>
      <c r="H9" s="27">
        <f>F9/B9*100</f>
        <v>5.7410643000410779</v>
      </c>
      <c r="I9" s="26">
        <v>58964.095029228461</v>
      </c>
      <c r="J9" s="27">
        <v>8.8376771717081262</v>
      </c>
      <c r="K9" s="27">
        <f>IF(ISNUMBER(I9/D9*100),I9/D9*100,0)</f>
        <v>4.4114865440691062</v>
      </c>
      <c r="L9" s="26">
        <v>508367.00290180923</v>
      </c>
      <c r="M9" s="27">
        <v>7.8852306890482327</v>
      </c>
      <c r="N9" s="27">
        <f>IF(ISNUMBER(L9/D9*100),L9/D9*100,0)</f>
        <v>38.034234081577779</v>
      </c>
    </row>
    <row r="10" spans="1:14" x14ac:dyDescent="0.2">
      <c r="A10" s="45" t="s">
        <v>12</v>
      </c>
      <c r="B10" s="26">
        <v>291358.90536099911</v>
      </c>
      <c r="C10" s="27">
        <v>6.3030236778931865</v>
      </c>
      <c r="D10" s="26">
        <v>270810.16291466111</v>
      </c>
      <c r="E10" s="27">
        <v>10.076160995408788</v>
      </c>
      <c r="F10" s="26">
        <v>20548.742446336571</v>
      </c>
      <c r="G10" s="27">
        <v>10.31879066416314</v>
      </c>
      <c r="H10" s="27">
        <f t="shared" ref="H10:H12" si="0">F10/B10*100</f>
        <v>7.0527250302771076</v>
      </c>
      <c r="I10" s="26">
        <v>19740.874199946764</v>
      </c>
      <c r="J10" s="27">
        <v>10.047196606151712</v>
      </c>
      <c r="K10" s="27">
        <f t="shared" ref="K10:K12" si="1">IF(ISNUMBER(I10/D10*100),I10/D10*100,0)</f>
        <v>7.2895618050226556</v>
      </c>
      <c r="L10" s="26">
        <v>83795.196326640915</v>
      </c>
      <c r="M10" s="27">
        <v>8.1824890338357186</v>
      </c>
      <c r="N10" s="27">
        <f t="shared" ref="N10:N12" si="2">IF(ISNUMBER(L10/D10*100),L10/D10*100,0)</f>
        <v>30.942411992509612</v>
      </c>
    </row>
    <row r="11" spans="1:14" x14ac:dyDescent="0.2">
      <c r="A11" s="45" t="s">
        <v>11</v>
      </c>
      <c r="B11" s="26">
        <v>193892.27355514053</v>
      </c>
      <c r="C11" s="27">
        <v>10.09342897345684</v>
      </c>
      <c r="D11" s="26">
        <v>182046.79856579093</v>
      </c>
      <c r="E11" s="27">
        <v>10.143519881557152</v>
      </c>
      <c r="F11" s="26">
        <v>11845.474989349126</v>
      </c>
      <c r="G11" s="27">
        <v>10.102464529556583</v>
      </c>
      <c r="H11" s="27">
        <f t="shared" si="0"/>
        <v>6.109307386083346</v>
      </c>
      <c r="I11" s="26">
        <v>4333.0127723895403</v>
      </c>
      <c r="J11" s="27">
        <v>9.5437226400796575</v>
      </c>
      <c r="K11" s="27">
        <f t="shared" si="1"/>
        <v>2.3801642250927078</v>
      </c>
      <c r="L11" s="26">
        <v>62008.197173508619</v>
      </c>
      <c r="M11" s="27">
        <v>8.6973566959225828</v>
      </c>
      <c r="N11" s="27">
        <f t="shared" si="2"/>
        <v>34.061679558236847</v>
      </c>
    </row>
    <row r="12" spans="1:14" x14ac:dyDescent="0.2">
      <c r="A12" s="45" t="s">
        <v>10</v>
      </c>
      <c r="B12" s="26">
        <v>932761.60712422151</v>
      </c>
      <c r="C12" s="27">
        <v>10.141040216892392</v>
      </c>
      <c r="D12" s="26">
        <v>883746.79873052752</v>
      </c>
      <c r="E12" s="27">
        <v>8.4693665926030484</v>
      </c>
      <c r="F12" s="26">
        <v>49014.808393694737</v>
      </c>
      <c r="G12" s="27">
        <v>9.9704814581803181</v>
      </c>
      <c r="H12" s="27">
        <f t="shared" si="0"/>
        <v>5.2548055172222732</v>
      </c>
      <c r="I12" s="26">
        <v>34890.208056892137</v>
      </c>
      <c r="J12" s="27">
        <v>8.0807356440630436</v>
      </c>
      <c r="K12" s="27">
        <f t="shared" si="1"/>
        <v>3.9479869241971506</v>
      </c>
      <c r="L12" s="26">
        <v>362563.60940165492</v>
      </c>
      <c r="M12" s="27">
        <v>7.6719474182844785</v>
      </c>
      <c r="N12" s="27">
        <f t="shared" si="2"/>
        <v>41.025733832639091</v>
      </c>
    </row>
    <row r="13" spans="1:14" x14ac:dyDescent="0.2">
      <c r="A13" s="44" t="s">
        <v>9</v>
      </c>
      <c r="B13" s="26">
        <v>1125768.7803579576</v>
      </c>
      <c r="C13" s="27">
        <v>8.5528737383157001</v>
      </c>
      <c r="D13" s="26">
        <v>1083097.1982517419</v>
      </c>
      <c r="E13" s="27">
        <v>6.2892775556377822</v>
      </c>
      <c r="F13" s="26">
        <v>42671.58210620645</v>
      </c>
      <c r="G13" s="27">
        <v>6.633687073903193</v>
      </c>
      <c r="H13" s="27">
        <f t="shared" ref="H13" si="3">F13/B13*100</f>
        <v>3.7904392847559949</v>
      </c>
      <c r="I13" s="26">
        <v>120704.51974925163</v>
      </c>
      <c r="J13" s="27">
        <v>6.1541047843172469</v>
      </c>
      <c r="K13" s="27">
        <f t="shared" ref="K13" si="4">IF(ISNUMBER(I13/D13*100),I13/D13*100,0)</f>
        <v>11.144384820132878</v>
      </c>
      <c r="L13" s="26">
        <v>324557.87740137341</v>
      </c>
      <c r="M13" s="27">
        <v>6.4367151808903635</v>
      </c>
      <c r="N13" s="27">
        <f t="shared" ref="N13" si="5">IF(ISNUMBER(L13/D13*100),L13/D13*100,0)</f>
        <v>29.965720336572886</v>
      </c>
    </row>
    <row r="14" spans="1:14" x14ac:dyDescent="0.2">
      <c r="A14" s="44"/>
    </row>
    <row r="15" spans="1:14" x14ac:dyDescent="0.2">
      <c r="A15" s="40" t="s">
        <v>69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x14ac:dyDescent="0.2">
      <c r="A16" s="41" t="s">
        <v>66</v>
      </c>
      <c r="B16" s="26">
        <v>217298.36502644431</v>
      </c>
      <c r="C16" s="27">
        <v>0</v>
      </c>
      <c r="D16" s="26">
        <v>211547.13127370825</v>
      </c>
      <c r="E16" s="27">
        <v>0</v>
      </c>
      <c r="F16" s="26">
        <v>5751.2337527359377</v>
      </c>
      <c r="G16" s="27">
        <v>0</v>
      </c>
      <c r="H16" s="27">
        <f t="shared" ref="H16" si="6">F16/B16*100</f>
        <v>2.6466990453591475</v>
      </c>
      <c r="I16" s="26">
        <v>18403.792880743542</v>
      </c>
      <c r="J16" s="27">
        <v>0</v>
      </c>
      <c r="K16" s="27">
        <f t="shared" ref="K16" si="7">IF(ISNUMBER(I16/D16*100),I16/D16*100,0)</f>
        <v>8.6996182694304505</v>
      </c>
      <c r="L16" s="26">
        <v>62666.334671000019</v>
      </c>
      <c r="M16" s="27">
        <v>0</v>
      </c>
      <c r="N16" s="27">
        <f t="shared" ref="N16" si="8">IF(ISNUMBER(L16/D16*100),L16/D16*100,0)</f>
        <v>29.622871411061482</v>
      </c>
    </row>
    <row r="17" spans="1:14" x14ac:dyDescent="0.2">
      <c r="A17" s="41" t="s">
        <v>91</v>
      </c>
      <c r="B17" s="26">
        <v>1263415.1345988479</v>
      </c>
      <c r="C17" s="27">
        <v>4.7308917052851269</v>
      </c>
      <c r="D17" s="26">
        <v>1212830.3505955739</v>
      </c>
      <c r="E17" s="27">
        <v>4.7252270286060298</v>
      </c>
      <c r="F17" s="26">
        <v>50584.78400326601</v>
      </c>
      <c r="G17" s="27">
        <v>4.8667090649532021</v>
      </c>
      <c r="H17" s="27">
        <f t="shared" ref="H17:H21" si="9">F17/B17*100</f>
        <v>4.0038133641107114</v>
      </c>
      <c r="I17" s="26">
        <v>104477.11057186409</v>
      </c>
      <c r="J17" s="27">
        <v>4.7519313432857127</v>
      </c>
      <c r="K17" s="27">
        <f t="shared" ref="K17:K21" si="10">IF(ISNUMBER(I17/D17*100),I17/D17*100,0)</f>
        <v>8.6143219058262712</v>
      </c>
      <c r="L17" s="26">
        <v>443761.91361813713</v>
      </c>
      <c r="M17" s="27">
        <v>4.7975408588751138</v>
      </c>
      <c r="N17" s="27">
        <f t="shared" ref="N17:N21" si="11">IF(ISNUMBER(L17/D17*100),L17/D17*100,0)</f>
        <v>36.588951900834516</v>
      </c>
    </row>
    <row r="18" spans="1:14" x14ac:dyDescent="0.2">
      <c r="A18" s="41" t="s">
        <v>92</v>
      </c>
      <c r="B18" s="26">
        <v>293956.30666636961</v>
      </c>
      <c r="C18" s="27">
        <v>8.5348519024650695</v>
      </c>
      <c r="D18" s="26">
        <v>279702.35544335784</v>
      </c>
      <c r="E18" s="27">
        <v>8.5349390767438926</v>
      </c>
      <c r="F18" s="26">
        <v>14253.95122301206</v>
      </c>
      <c r="G18" s="27">
        <v>8.5331412995071698</v>
      </c>
      <c r="H18" s="27">
        <f t="shared" si="9"/>
        <v>4.8490033721881698</v>
      </c>
      <c r="I18" s="26">
        <v>16472.568482505983</v>
      </c>
      <c r="J18" s="27">
        <v>8.5333646079569121</v>
      </c>
      <c r="K18" s="27">
        <f t="shared" si="10"/>
        <v>5.8893206159795177</v>
      </c>
      <c r="L18" s="26">
        <v>114449.5911328173</v>
      </c>
      <c r="M18" s="27">
        <v>8.4881712588687908</v>
      </c>
      <c r="N18" s="27">
        <f t="shared" si="11"/>
        <v>40.918350848852377</v>
      </c>
    </row>
    <row r="19" spans="1:14" x14ac:dyDescent="0.2">
      <c r="A19" s="41" t="s">
        <v>93</v>
      </c>
      <c r="B19" s="26">
        <v>478224.51522314199</v>
      </c>
      <c r="C19" s="27">
        <v>11.651207077243944</v>
      </c>
      <c r="D19" s="26">
        <v>445459.4923051162</v>
      </c>
      <c r="E19" s="27">
        <v>11.655017512160295</v>
      </c>
      <c r="F19" s="26">
        <v>32765.022918024675</v>
      </c>
      <c r="G19" s="27">
        <v>11.599417650625451</v>
      </c>
      <c r="H19" s="27">
        <f t="shared" si="9"/>
        <v>6.8513892272411736</v>
      </c>
      <c r="I19" s="26">
        <v>24864.37995346732</v>
      </c>
      <c r="J19" s="27">
        <v>11.519184909938001</v>
      </c>
      <c r="K19" s="27">
        <f t="shared" si="10"/>
        <v>5.5817375952192156</v>
      </c>
      <c r="L19" s="26">
        <v>160216.4577099538</v>
      </c>
      <c r="M19" s="27">
        <v>11.62967404240729</v>
      </c>
      <c r="N19" s="27">
        <f t="shared" si="11"/>
        <v>35.966560479131957</v>
      </c>
    </row>
    <row r="20" spans="1:14" x14ac:dyDescent="0.2">
      <c r="A20" s="41" t="s">
        <v>67</v>
      </c>
      <c r="B20" s="26">
        <v>259182.35617188225</v>
      </c>
      <c r="C20" s="27">
        <v>15.871174606747871</v>
      </c>
      <c r="D20" s="26">
        <v>239209.05323369362</v>
      </c>
      <c r="E20" s="27">
        <v>15.926312827234147</v>
      </c>
      <c r="F20" s="26">
        <v>19973.302938188237</v>
      </c>
      <c r="G20" s="27">
        <v>15.211801933625193</v>
      </c>
      <c r="H20" s="27">
        <f t="shared" si="9"/>
        <v>7.7062741589333035</v>
      </c>
      <c r="I20" s="26">
        <v>13321.826270745441</v>
      </c>
      <c r="J20" s="27">
        <v>15.493165285564984</v>
      </c>
      <c r="K20" s="27">
        <f t="shared" si="10"/>
        <v>5.5691145843593031</v>
      </c>
      <c r="L20" s="26">
        <v>38878.433561965248</v>
      </c>
      <c r="M20" s="27">
        <v>15.270576011476118</v>
      </c>
      <c r="N20" s="27">
        <f t="shared" si="11"/>
        <v>16.252910596984485</v>
      </c>
    </row>
    <row r="21" spans="1:14" x14ac:dyDescent="0.2">
      <c r="A21" s="41" t="s">
        <v>68</v>
      </c>
      <c r="B21" s="26">
        <v>31704.888711643576</v>
      </c>
      <c r="C21" s="27">
        <v>0</v>
      </c>
      <c r="D21" s="26">
        <v>30952.575611283628</v>
      </c>
      <c r="E21" s="27">
        <v>0</v>
      </c>
      <c r="F21" s="26">
        <v>752.31310035994375</v>
      </c>
      <c r="G21" s="27">
        <v>0</v>
      </c>
      <c r="H21" s="27">
        <f t="shared" si="9"/>
        <v>2.3728615078962818</v>
      </c>
      <c r="I21" s="26">
        <v>2128.9366191535555</v>
      </c>
      <c r="J21" s="27">
        <v>0</v>
      </c>
      <c r="K21" s="27">
        <f t="shared" si="10"/>
        <v>6.8780596674399552</v>
      </c>
      <c r="L21" s="26">
        <v>12952.14960930451</v>
      </c>
      <c r="M21" s="27">
        <v>0</v>
      </c>
      <c r="N21" s="27">
        <f t="shared" si="11"/>
        <v>41.845143266794445</v>
      </c>
    </row>
    <row r="22" spans="1:14" x14ac:dyDescent="0.2">
      <c r="A22" s="44"/>
    </row>
    <row r="23" spans="1:14" x14ac:dyDescent="0.2">
      <c r="A23" s="43" t="s">
        <v>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</row>
    <row r="24" spans="1:14" x14ac:dyDescent="0.2">
      <c r="A24" s="44" t="s">
        <v>7</v>
      </c>
      <c r="B24" s="26">
        <v>164727.58562502594</v>
      </c>
      <c r="C24" s="27">
        <v>7.0298833014080992</v>
      </c>
      <c r="D24" s="26">
        <v>150931.93486403127</v>
      </c>
      <c r="E24" s="27">
        <v>6.8966898245309629</v>
      </c>
      <c r="F24" s="26">
        <v>13795.650760994506</v>
      </c>
      <c r="G24" s="27">
        <v>8.4336330632247218</v>
      </c>
      <c r="H24" s="27">
        <f>F24/B24*100</f>
        <v>8.3748272693062695</v>
      </c>
      <c r="I24" s="26">
        <v>14769.722592227028</v>
      </c>
      <c r="J24" s="27">
        <v>6.6973682827877683</v>
      </c>
      <c r="K24" s="27">
        <f>IF(ISNUMBER(I24/D24*100),I24/D24*100,0)</f>
        <v>9.7856842592871409</v>
      </c>
      <c r="L24" s="26">
        <v>64295.53229799887</v>
      </c>
      <c r="M24" s="27">
        <v>6.8919047039188248</v>
      </c>
      <c r="N24" s="27">
        <f>IF(ISNUMBER(L24/D24*100),L24/D24*100,0)</f>
        <v>42.599024756371293</v>
      </c>
    </row>
    <row r="25" spans="1:14" x14ac:dyDescent="0.2">
      <c r="A25" s="44" t="s">
        <v>6</v>
      </c>
      <c r="B25" s="26">
        <v>339278.91446683393</v>
      </c>
      <c r="C25" s="27">
        <v>8.5317707896846802</v>
      </c>
      <c r="D25" s="26">
        <v>306473.57119601389</v>
      </c>
      <c r="E25" s="27">
        <v>8.4056424372204219</v>
      </c>
      <c r="F25" s="26">
        <v>32805.343270820085</v>
      </c>
      <c r="G25" s="27">
        <v>9.6899044082823291</v>
      </c>
      <c r="H25" s="27">
        <f>F25/B25*100</f>
        <v>9.6691370645218679</v>
      </c>
      <c r="I25" s="26">
        <v>26654.639785546391</v>
      </c>
      <c r="J25" s="27">
        <v>8.1464389809357414</v>
      </c>
      <c r="K25" s="27">
        <f>IF(ISNUMBER(I25/D25*100),I25/D25*100,0)</f>
        <v>8.6972066405356241</v>
      </c>
      <c r="L25" s="26">
        <v>130806.80930274712</v>
      </c>
      <c r="M25" s="27">
        <v>8.3314785966390872</v>
      </c>
      <c r="N25" s="27">
        <f>IF(ISNUMBER(L25/D25*100),L25/D25*100,0)</f>
        <v>42.681268989124646</v>
      </c>
    </row>
    <row r="26" spans="1:14" x14ac:dyDescent="0.2">
      <c r="A26" s="44" t="s">
        <v>5</v>
      </c>
      <c r="B26" s="26">
        <v>322624.05362958787</v>
      </c>
      <c r="C26" s="27">
        <v>8.750722493478138</v>
      </c>
      <c r="D26" s="26">
        <v>306532.80957517913</v>
      </c>
      <c r="E26" s="27">
        <v>8.6770498008787964</v>
      </c>
      <c r="F26" s="26">
        <v>16091.244054408016</v>
      </c>
      <c r="G26" s="27">
        <v>10.080274795318768</v>
      </c>
      <c r="H26" s="27">
        <f>F26/B26*100</f>
        <v>4.9876144922792225</v>
      </c>
      <c r="I26" s="26">
        <v>17925.770854035542</v>
      </c>
      <c r="J26" s="27">
        <v>7.9514186284676525</v>
      </c>
      <c r="K26" s="27">
        <f>IF(ISNUMBER(I26/D26*100),I26/D26*100,0)</f>
        <v>5.8479126194937159</v>
      </c>
      <c r="L26" s="26">
        <v>120721.69643336626</v>
      </c>
      <c r="M26" s="27">
        <v>7.99184052378261</v>
      </c>
      <c r="N26" s="27">
        <f>IF(ISNUMBER(L26/D26*100),L26/D26*100,0)</f>
        <v>39.382960864996249</v>
      </c>
    </row>
    <row r="27" spans="1:14" x14ac:dyDescent="0.2">
      <c r="A27" s="44" t="s">
        <v>83</v>
      </c>
      <c r="B27" s="26">
        <v>357757.31223495619</v>
      </c>
      <c r="C27" s="27">
        <v>9.0195573826751207</v>
      </c>
      <c r="D27" s="26">
        <v>344398.75126556022</v>
      </c>
      <c r="E27" s="27">
        <v>8.9961376012691154</v>
      </c>
      <c r="F27" s="26">
        <v>13358.560969396141</v>
      </c>
      <c r="G27" s="27">
        <v>9.5941948181817498</v>
      </c>
      <c r="H27" s="27">
        <f>F27/B27*100</f>
        <v>3.7339728672332324</v>
      </c>
      <c r="I27" s="26">
        <v>21607.026382538363</v>
      </c>
      <c r="J27" s="27">
        <v>7.8485452659072399</v>
      </c>
      <c r="K27" s="27">
        <f>IF(ISNUMBER(I27/D27*100),I27/D27*100,0)</f>
        <v>6.2738399320959033</v>
      </c>
      <c r="L27" s="26">
        <v>119458.41076332102</v>
      </c>
      <c r="M27" s="27">
        <v>8.1574279438545734</v>
      </c>
      <c r="N27" s="27">
        <f>IF(ISNUMBER(L27/D27*100),L27/D27*100,0)</f>
        <v>34.686075464660618</v>
      </c>
    </row>
    <row r="28" spans="1:14" x14ac:dyDescent="0.2">
      <c r="A28" s="44" t="s">
        <v>84</v>
      </c>
      <c r="B28" s="26">
        <v>450400.98202484724</v>
      </c>
      <c r="C28" s="27">
        <v>8.1222302069636338</v>
      </c>
      <c r="D28" s="26">
        <v>432499.75594841165</v>
      </c>
      <c r="E28" s="27">
        <v>8.1073271019183757</v>
      </c>
      <c r="F28" s="26">
        <v>17901.226076435305</v>
      </c>
      <c r="G28" s="27">
        <v>8.4651261332785612</v>
      </c>
      <c r="H28" s="27">
        <f>F28/B28*100</f>
        <v>3.9745086691324643</v>
      </c>
      <c r="I28" s="26">
        <v>29961.051100166351</v>
      </c>
      <c r="J28" s="27">
        <v>6.9842445627952223</v>
      </c>
      <c r="K28" s="27">
        <f>IF(ISNUMBER(I28/D28*100),I28/D28*100,0)</f>
        <v>6.9274145680073147</v>
      </c>
      <c r="L28" s="26">
        <v>141663.72887660895</v>
      </c>
      <c r="M28" s="27">
        <v>7.5003420539963219</v>
      </c>
      <c r="N28" s="27">
        <f>IF(ISNUMBER(L28/D28*100),L28/D28*100,0)</f>
        <v>32.754637876259643</v>
      </c>
    </row>
    <row r="29" spans="1:14" x14ac:dyDescent="0.2">
      <c r="A29" s="44" t="s">
        <v>85</v>
      </c>
      <c r="B29" s="26">
        <v>588564.08587154176</v>
      </c>
      <c r="C29" s="27">
        <v>7.2730962476105603</v>
      </c>
      <c r="D29" s="26">
        <v>567476.52851208171</v>
      </c>
      <c r="E29" s="27">
        <v>7.2377364139284968</v>
      </c>
      <c r="F29" s="26">
        <v>21087.557359460287</v>
      </c>
      <c r="G29" s="27">
        <v>8.1565405882898965</v>
      </c>
      <c r="H29" s="27">
        <f t="shared" ref="H29" si="12">F29/B29*100</f>
        <v>3.5828821135482594</v>
      </c>
      <c r="I29" s="26">
        <v>42503.994243896501</v>
      </c>
      <c r="J29" s="27">
        <v>6.4778265196525489</v>
      </c>
      <c r="K29" s="27">
        <f t="shared" ref="K29" si="13">IF(ISNUMBER(I29/D29*100),I29/D29*100,0)</f>
        <v>7.4900003979621124</v>
      </c>
      <c r="L29" s="26">
        <v>174478.56254215419</v>
      </c>
      <c r="M29" s="27">
        <v>6.2526374365698603</v>
      </c>
      <c r="N29" s="27">
        <f t="shared" ref="N29" si="14">IF(ISNUMBER(L29/D29*100),L29/D29*100,0)</f>
        <v>30.746392806700818</v>
      </c>
    </row>
    <row r="30" spans="1:14" x14ac:dyDescent="0.2">
      <c r="A30" s="44" t="s">
        <v>86</v>
      </c>
      <c r="B30" s="26">
        <v>320428.63254550076</v>
      </c>
      <c r="C30" s="27">
        <v>6.2016057339773845</v>
      </c>
      <c r="D30" s="26">
        <v>311387.60710142844</v>
      </c>
      <c r="E30" s="27">
        <v>6.2099938793936715</v>
      </c>
      <c r="F30" s="26">
        <v>9041.0254440725203</v>
      </c>
      <c r="G30" s="27">
        <v>5.8772011106820923</v>
      </c>
      <c r="H30" s="27">
        <f t="shared" ref="H30" si="15">F30/B30*100</f>
        <v>2.8215410627477859</v>
      </c>
      <c r="I30" s="26">
        <v>26246.409820069854</v>
      </c>
      <c r="J30" s="27">
        <v>5.7854480621993556</v>
      </c>
      <c r="K30" s="27">
        <f t="shared" ref="K30" si="16">IF(ISNUMBER(I30/D30*100),I30/D30*100,0)</f>
        <v>8.4288549773660701</v>
      </c>
      <c r="L30" s="26">
        <v>81500.140086978325</v>
      </c>
      <c r="M30" s="27">
        <v>5.5697882968389569</v>
      </c>
      <c r="N30" s="27">
        <f t="shared" ref="N30" si="17">IF(ISNUMBER(L30/D30*100),L30/D30*100,0)</f>
        <v>26.173212494109066</v>
      </c>
    </row>
    <row r="31" spans="1:14" x14ac:dyDescent="0.2">
      <c r="A31" s="46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x14ac:dyDescent="0.2">
      <c r="A32" s="1" t="str">
        <f>'C01'!$A$33</f>
        <v>Fuente: Instituto Nacional de Estadística (INE).  LXXXIV Encuesta Permanente de Hogares de Propósitos Múltiples, Junio 2026.</v>
      </c>
    </row>
    <row r="33" spans="1:14" x14ac:dyDescent="0.2">
      <c r="A33" s="1" t="s">
        <v>0</v>
      </c>
    </row>
    <row r="34" spans="1:14" x14ac:dyDescent="0.2">
      <c r="A34" s="1" t="s">
        <v>82</v>
      </c>
    </row>
    <row r="35" spans="1:14" x14ac:dyDescent="0.2">
      <c r="A35" s="1" t="s">
        <v>80</v>
      </c>
    </row>
    <row r="36" spans="1:14" x14ac:dyDescent="0.2">
      <c r="A36" s="1" t="s">
        <v>81</v>
      </c>
    </row>
    <row r="38" spans="1:14" x14ac:dyDescent="0.2">
      <c r="A38" s="98" t="str">
        <f>A1</f>
        <v>Cuadro No. 2. Fuerza de Trabajo (PEA) en condición de empleo, según dominio, Nivel educativo, Rangos de edad, rama de actividad  y ocupación  y ocupación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</row>
    <row r="39" spans="1:14" ht="23.25" x14ac:dyDescent="0.35">
      <c r="A39" s="99" t="s">
        <v>25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</row>
    <row r="40" spans="1:14" x14ac:dyDescent="0.2">
      <c r="A40" s="9" t="s">
        <v>4</v>
      </c>
    </row>
    <row r="41" spans="1:14" ht="39" customHeight="1" x14ac:dyDescent="0.2">
      <c r="A41" s="96" t="str">
        <f>A3</f>
        <v>Categorías</v>
      </c>
      <c r="B41" s="93" t="s">
        <v>73</v>
      </c>
      <c r="C41" s="93"/>
      <c r="D41" s="93" t="s">
        <v>20</v>
      </c>
      <c r="E41" s="93"/>
      <c r="F41" s="93" t="s">
        <v>19</v>
      </c>
      <c r="G41" s="93"/>
      <c r="H41" s="93"/>
      <c r="I41" s="94" t="s">
        <v>78</v>
      </c>
      <c r="J41" s="94"/>
      <c r="K41" s="94"/>
      <c r="L41" s="94" t="s">
        <v>79</v>
      </c>
      <c r="M41" s="94"/>
      <c r="N41" s="94"/>
    </row>
    <row r="42" spans="1:14" x14ac:dyDescent="0.2">
      <c r="A42" s="97"/>
      <c r="B42" s="8" t="str">
        <f t="shared" ref="B42:G42" si="18">B4</f>
        <v>No.</v>
      </c>
      <c r="C42" s="8" t="str">
        <f t="shared" si="18"/>
        <v>AEP</v>
      </c>
      <c r="D42" s="8" t="str">
        <f t="shared" si="18"/>
        <v>No.</v>
      </c>
      <c r="E42" s="8" t="str">
        <f t="shared" si="18"/>
        <v>AEP</v>
      </c>
      <c r="F42" s="8" t="str">
        <f t="shared" si="18"/>
        <v>No.</v>
      </c>
      <c r="G42" s="8" t="str">
        <f t="shared" si="18"/>
        <v>AEP</v>
      </c>
      <c r="H42" s="8" t="s">
        <v>77</v>
      </c>
      <c r="I42" s="8" t="str">
        <f t="shared" ref="I42:N42" si="19">I4</f>
        <v>No.</v>
      </c>
      <c r="J42" s="8" t="str">
        <f t="shared" si="19"/>
        <v>AEP</v>
      </c>
      <c r="K42" s="8" t="str">
        <f t="shared" si="19"/>
        <v>TST</v>
      </c>
      <c r="L42" s="8" t="str">
        <f t="shared" si="19"/>
        <v>No.</v>
      </c>
      <c r="M42" s="8" t="str">
        <f t="shared" si="19"/>
        <v>AEP</v>
      </c>
      <c r="N42" s="8" t="str">
        <f t="shared" si="19"/>
        <v>TSI</v>
      </c>
    </row>
    <row r="44" spans="1:14" x14ac:dyDescent="0.2">
      <c r="A44" s="3" t="str">
        <f t="shared" ref="A44" si="20">A6</f>
        <v>Total Nacional</v>
      </c>
      <c r="B44" s="7">
        <f>B6</f>
        <v>2543781.5663983659</v>
      </c>
      <c r="C44" s="6">
        <f t="shared" ref="C44:N44" si="21">C6</f>
        <v>7.9171173227399807</v>
      </c>
      <c r="D44" s="7">
        <f t="shared" si="21"/>
        <v>2419700.9584627855</v>
      </c>
      <c r="E44" s="6">
        <f t="shared" si="21"/>
        <v>7.8616086990560614</v>
      </c>
      <c r="F44" s="7">
        <f t="shared" si="21"/>
        <v>124080.60793558676</v>
      </c>
      <c r="G44" s="6">
        <f t="shared" si="21"/>
        <v>8.9447508761617467</v>
      </c>
      <c r="H44" s="6">
        <f t="shared" si="21"/>
        <v>4.8778012064639382</v>
      </c>
      <c r="I44" s="7">
        <f t="shared" si="21"/>
        <v>179668.61477848113</v>
      </c>
      <c r="J44" s="6">
        <f t="shared" si="21"/>
        <v>7.0871094424510543</v>
      </c>
      <c r="K44" s="6">
        <f t="shared" si="21"/>
        <v>7.4252404682528628</v>
      </c>
      <c r="L44" s="7">
        <f t="shared" si="21"/>
        <v>832924.88030318031</v>
      </c>
      <c r="M44" s="6">
        <f t="shared" si="21"/>
        <v>7.3365506395447637</v>
      </c>
      <c r="N44" s="6">
        <f t="shared" si="21"/>
        <v>34.422637119271556</v>
      </c>
    </row>
    <row r="45" spans="1:14" x14ac:dyDescent="0.2">
      <c r="B45" s="5"/>
      <c r="C45" s="4"/>
      <c r="D45" s="5"/>
      <c r="E45" s="4"/>
      <c r="F45" s="5"/>
      <c r="G45" s="4"/>
      <c r="H45" s="4"/>
      <c r="I45" s="5"/>
      <c r="J45" s="4"/>
      <c r="K45" s="4"/>
      <c r="L45" s="5"/>
      <c r="M45" s="4"/>
      <c r="N45" s="4"/>
    </row>
    <row r="46" spans="1:14" x14ac:dyDescent="0.2">
      <c r="A46" s="3" t="s">
        <v>3</v>
      </c>
      <c r="B46" s="66"/>
      <c r="C46" s="67"/>
      <c r="D46" s="66"/>
      <c r="E46" s="67"/>
      <c r="F46" s="66"/>
      <c r="G46" s="67"/>
      <c r="H46" s="67"/>
      <c r="I46" s="66"/>
      <c r="J46" s="67"/>
      <c r="K46" s="67"/>
      <c r="L46" s="66"/>
      <c r="M46" s="67"/>
      <c r="N46" s="67"/>
    </row>
    <row r="47" spans="1:14" x14ac:dyDescent="0.2">
      <c r="A47" s="2" t="str">
        <f>'C01'!A47</f>
        <v>Agricultura, ganaderia, silvicultura y pesca</v>
      </c>
      <c r="B47" s="26">
        <v>694267.64107973268</v>
      </c>
      <c r="C47" s="27">
        <v>5.6232415464006928</v>
      </c>
      <c r="D47" s="26">
        <v>694267.64107973268</v>
      </c>
      <c r="E47" s="27">
        <v>5.6232415464006928</v>
      </c>
      <c r="F47" s="26">
        <v>0</v>
      </c>
      <c r="G47" s="27">
        <v>0</v>
      </c>
      <c r="H47" s="27">
        <f t="shared" ref="H47:H65" si="22">F47/B47*100</f>
        <v>0</v>
      </c>
      <c r="I47" s="26">
        <v>94396.592391354454</v>
      </c>
      <c r="J47" s="27">
        <v>5.7165540333684657</v>
      </c>
      <c r="K47" s="27">
        <f t="shared" ref="K47:K70" si="23">IF(ISNUMBER(I47/D47*100),I47/D47*100,0)</f>
        <v>13.596570948423844</v>
      </c>
      <c r="L47" s="26">
        <v>151036.41861289606</v>
      </c>
      <c r="M47" s="27">
        <v>5.6706465089174696</v>
      </c>
      <c r="N47" s="27">
        <f t="shared" ref="N47:N70" si="24">IF(ISNUMBER(L47/D47*100),L47/D47*100,0)</f>
        <v>21.754782979371264</v>
      </c>
    </row>
    <row r="48" spans="1:14" x14ac:dyDescent="0.2">
      <c r="A48" s="2" t="str">
        <f>'C01'!A48</f>
        <v>Explotacion de minas y canteras</v>
      </c>
      <c r="B48" s="26">
        <v>11061.462482666617</v>
      </c>
      <c r="C48" s="27">
        <v>5.8445652745851877</v>
      </c>
      <c r="D48" s="26">
        <v>11061.462482666617</v>
      </c>
      <c r="E48" s="27">
        <v>5.8445652745851877</v>
      </c>
      <c r="F48" s="26">
        <v>0</v>
      </c>
      <c r="G48" s="27">
        <v>0</v>
      </c>
      <c r="H48" s="27">
        <f t="shared" si="22"/>
        <v>0</v>
      </c>
      <c r="I48" s="26">
        <v>2085.8070841372605</v>
      </c>
      <c r="J48" s="27">
        <v>4.4186163533869935</v>
      </c>
      <c r="K48" s="27">
        <f t="shared" si="23"/>
        <v>18.856521797237331</v>
      </c>
      <c r="L48" s="26">
        <v>5473.0379649565866</v>
      </c>
      <c r="M48" s="27">
        <v>5.9871353822408206</v>
      </c>
      <c r="N48" s="27">
        <f t="shared" si="24"/>
        <v>49.478429941184295</v>
      </c>
    </row>
    <row r="49" spans="1:14" x14ac:dyDescent="0.2">
      <c r="A49" s="2" t="str">
        <f>'C01'!A49</f>
        <v>Industria manufacturera</v>
      </c>
      <c r="B49" s="26">
        <v>257560.80059396871</v>
      </c>
      <c r="C49" s="27">
        <v>8.6677350182542376</v>
      </c>
      <c r="D49" s="26">
        <v>257560.80059396871</v>
      </c>
      <c r="E49" s="27">
        <v>8.6677350182542376</v>
      </c>
      <c r="F49" s="26">
        <v>0</v>
      </c>
      <c r="G49" s="27">
        <v>0</v>
      </c>
      <c r="H49" s="27">
        <f t="shared" si="22"/>
        <v>0</v>
      </c>
      <c r="I49" s="26">
        <v>11482.36077811971</v>
      </c>
      <c r="J49" s="27">
        <v>8.7439509903811885</v>
      </c>
      <c r="K49" s="27">
        <f t="shared" si="23"/>
        <v>4.4581165890305874</v>
      </c>
      <c r="L49" s="26">
        <v>112333.43359025952</v>
      </c>
      <c r="M49" s="27">
        <v>8.246071590802595</v>
      </c>
      <c r="N49" s="27">
        <f t="shared" si="24"/>
        <v>43.614336238745963</v>
      </c>
    </row>
    <row r="50" spans="1:14" ht="22.5" x14ac:dyDescent="0.2">
      <c r="A50" s="76" t="str">
        <f>'C01'!A50</f>
        <v>Suministro de electricidad, gas, vapor y aire acondicionado</v>
      </c>
      <c r="B50" s="26">
        <v>7010.9880980788175</v>
      </c>
      <c r="C50" s="27">
        <v>10.566815208707229</v>
      </c>
      <c r="D50" s="26">
        <v>7010.9880980788175</v>
      </c>
      <c r="E50" s="27">
        <v>10.566815208707229</v>
      </c>
      <c r="F50" s="26">
        <v>0</v>
      </c>
      <c r="G50" s="27">
        <v>0</v>
      </c>
      <c r="H50" s="27">
        <f t="shared" si="22"/>
        <v>0</v>
      </c>
      <c r="I50" s="26">
        <v>179.69730172385442</v>
      </c>
      <c r="J50" s="27">
        <v>16</v>
      </c>
      <c r="K50" s="27">
        <f t="shared" si="23"/>
        <v>2.5630809696153367</v>
      </c>
      <c r="L50" s="26">
        <v>2207.2749492590196</v>
      </c>
      <c r="M50" s="27">
        <v>9.6724252313687895</v>
      </c>
      <c r="N50" s="27">
        <f t="shared" si="24"/>
        <v>31.483079394527387</v>
      </c>
    </row>
    <row r="51" spans="1:14" ht="33.75" x14ac:dyDescent="0.2">
      <c r="A51" s="76" t="str">
        <f>'C01'!A51</f>
        <v>Suministro de agua, evacuacion de aguas residuales, gestion de desechos y descontaminacion</v>
      </c>
      <c r="B51" s="26">
        <v>9631.26101526821</v>
      </c>
      <c r="C51" s="27">
        <v>7.7715294068004139</v>
      </c>
      <c r="D51" s="26">
        <v>9631.26101526821</v>
      </c>
      <c r="E51" s="27">
        <v>7.7715294068004139</v>
      </c>
      <c r="F51" s="26">
        <v>0</v>
      </c>
      <c r="G51" s="27">
        <v>0</v>
      </c>
      <c r="H51" s="27">
        <f t="shared" si="22"/>
        <v>0</v>
      </c>
      <c r="I51" s="26">
        <v>486.58379967240353</v>
      </c>
      <c r="J51" s="27">
        <v>7.6866359447004609</v>
      </c>
      <c r="K51" s="27">
        <f t="shared" si="23"/>
        <v>5.0521297149047646</v>
      </c>
      <c r="L51" s="26">
        <v>5130.4952501145999</v>
      </c>
      <c r="M51" s="27">
        <v>8.2719894401621623</v>
      </c>
      <c r="N51" s="27">
        <f t="shared" si="24"/>
        <v>53.269195404229485</v>
      </c>
    </row>
    <row r="52" spans="1:14" x14ac:dyDescent="0.2">
      <c r="A52" s="2" t="str">
        <f>'C01'!A52</f>
        <v>Construccion</v>
      </c>
      <c r="B52" s="26">
        <v>395140.48023443489</v>
      </c>
      <c r="C52" s="27">
        <v>6.5399417324713527</v>
      </c>
      <c r="D52" s="26">
        <v>395140.48023443489</v>
      </c>
      <c r="E52" s="27">
        <v>6.5399417324713527</v>
      </c>
      <c r="F52" s="26">
        <v>0</v>
      </c>
      <c r="G52" s="27">
        <v>0</v>
      </c>
      <c r="H52" s="27">
        <f t="shared" si="22"/>
        <v>0</v>
      </c>
      <c r="I52" s="26">
        <v>16887.636328018853</v>
      </c>
      <c r="J52" s="27">
        <v>6.8222436248457399</v>
      </c>
      <c r="K52" s="27">
        <f t="shared" si="23"/>
        <v>4.2738309975225777</v>
      </c>
      <c r="L52" s="26">
        <v>200264.14210727718</v>
      </c>
      <c r="M52" s="27">
        <v>6.335179318194486</v>
      </c>
      <c r="N52" s="27">
        <f t="shared" si="24"/>
        <v>50.68175803918178</v>
      </c>
    </row>
    <row r="53" spans="1:14" ht="22.5" x14ac:dyDescent="0.2">
      <c r="A53" s="76" t="str">
        <f>'C01'!A53</f>
        <v>Comercio al por mayor y al por menor, reparacion de vehiculos automotores y motocicletas</v>
      </c>
      <c r="B53" s="26">
        <v>441395.08481424273</v>
      </c>
      <c r="C53" s="27">
        <v>8.5831793678872348</v>
      </c>
      <c r="D53" s="26">
        <v>441395.08481424273</v>
      </c>
      <c r="E53" s="27">
        <v>8.5831793678872348</v>
      </c>
      <c r="F53" s="26">
        <v>0</v>
      </c>
      <c r="G53" s="27">
        <v>0</v>
      </c>
      <c r="H53" s="27">
        <f t="shared" si="22"/>
        <v>0</v>
      </c>
      <c r="I53" s="26">
        <v>24930.824289405722</v>
      </c>
      <c r="J53" s="27">
        <v>7.8162832387047558</v>
      </c>
      <c r="K53" s="27">
        <f t="shared" si="23"/>
        <v>5.6481880172946743</v>
      </c>
      <c r="L53" s="26">
        <v>147816.26959001436</v>
      </c>
      <c r="M53" s="27">
        <v>8.1142759245018681</v>
      </c>
      <c r="N53" s="27">
        <f t="shared" si="24"/>
        <v>33.488426735023921</v>
      </c>
    </row>
    <row r="54" spans="1:14" x14ac:dyDescent="0.2">
      <c r="A54" s="2" t="str">
        <f>'C01'!A54</f>
        <v>Transporte y almacenamiento</v>
      </c>
      <c r="B54" s="26">
        <v>143073.26936677465</v>
      </c>
      <c r="C54" s="27">
        <v>7.8501198640794838</v>
      </c>
      <c r="D54" s="26">
        <v>143073.26936677465</v>
      </c>
      <c r="E54" s="27">
        <v>7.8501198640794838</v>
      </c>
      <c r="F54" s="26">
        <v>0</v>
      </c>
      <c r="G54" s="27">
        <v>0</v>
      </c>
      <c r="H54" s="27">
        <f t="shared" si="22"/>
        <v>0</v>
      </c>
      <c r="I54" s="26">
        <v>7639.150679599099</v>
      </c>
      <c r="J54" s="27">
        <v>8.1091662028083231</v>
      </c>
      <c r="K54" s="27">
        <f t="shared" si="23"/>
        <v>5.3393276839266175</v>
      </c>
      <c r="L54" s="26">
        <v>54847.086538894495</v>
      </c>
      <c r="M54" s="27">
        <v>7.4497104894378916</v>
      </c>
      <c r="N54" s="27">
        <f t="shared" si="24"/>
        <v>38.334964163215957</v>
      </c>
    </row>
    <row r="55" spans="1:14" x14ac:dyDescent="0.2">
      <c r="A55" s="2" t="str">
        <f>'C01'!A55</f>
        <v>Actividades de alojamiento y de servicios de comida</v>
      </c>
      <c r="B55" s="26">
        <v>47234.882792169832</v>
      </c>
      <c r="C55" s="27">
        <v>9.5288664686530211</v>
      </c>
      <c r="D55" s="26">
        <v>47234.882792169832</v>
      </c>
      <c r="E55" s="27">
        <v>9.5288664686530211</v>
      </c>
      <c r="F55" s="26">
        <v>0</v>
      </c>
      <c r="G55" s="27">
        <v>0</v>
      </c>
      <c r="H55" s="27">
        <f t="shared" si="22"/>
        <v>0</v>
      </c>
      <c r="I55" s="26">
        <v>3323.427430896425</v>
      </c>
      <c r="J55" s="27">
        <v>10.753125532861162</v>
      </c>
      <c r="K55" s="27">
        <f t="shared" si="23"/>
        <v>7.0359599398590076</v>
      </c>
      <c r="L55" s="26">
        <v>17219.860756319682</v>
      </c>
      <c r="M55" s="27">
        <v>8.7097502050804785</v>
      </c>
      <c r="N55" s="27">
        <f t="shared" si="24"/>
        <v>36.455813454827144</v>
      </c>
    </row>
    <row r="56" spans="1:14" x14ac:dyDescent="0.2">
      <c r="A56" s="2" t="str">
        <f>'C01'!A56</f>
        <v>Informacion y comunicaciones</v>
      </c>
      <c r="B56" s="26">
        <v>18152.814604763811</v>
      </c>
      <c r="C56" s="27">
        <v>12.056093298305468</v>
      </c>
      <c r="D56" s="26">
        <v>18152.814604763811</v>
      </c>
      <c r="E56" s="27">
        <v>12.056093298305468</v>
      </c>
      <c r="F56" s="26">
        <v>0</v>
      </c>
      <c r="G56" s="27">
        <v>0</v>
      </c>
      <c r="H56" s="27">
        <f t="shared" si="22"/>
        <v>0</v>
      </c>
      <c r="I56" s="26">
        <v>1313.2522175222748</v>
      </c>
      <c r="J56" s="27">
        <v>11.843227100967015</v>
      </c>
      <c r="K56" s="27">
        <f t="shared" si="23"/>
        <v>7.2344275315721029</v>
      </c>
      <c r="L56" s="26">
        <v>5392.3295567927089</v>
      </c>
      <c r="M56" s="27">
        <v>10.58610891524809</v>
      </c>
      <c r="N56" s="27">
        <f t="shared" si="24"/>
        <v>29.70519819762611</v>
      </c>
    </row>
    <row r="57" spans="1:14" x14ac:dyDescent="0.2">
      <c r="A57" s="2" t="str">
        <f>'C01'!A57</f>
        <v>Actividades finacieras y de seguros</v>
      </c>
      <c r="B57" s="26">
        <v>29808.892917281853</v>
      </c>
      <c r="C57" s="27">
        <v>12.327004422158456</v>
      </c>
      <c r="D57" s="26">
        <v>29808.892917281853</v>
      </c>
      <c r="E57" s="27">
        <v>12.327004422158456</v>
      </c>
      <c r="F57" s="26">
        <v>0</v>
      </c>
      <c r="G57" s="27">
        <v>0</v>
      </c>
      <c r="H57" s="27">
        <f t="shared" si="22"/>
        <v>0</v>
      </c>
      <c r="I57" s="26">
        <v>134.53929944859081</v>
      </c>
      <c r="J57" s="27">
        <v>17</v>
      </c>
      <c r="K57" s="27">
        <f t="shared" si="23"/>
        <v>0.4513394704792642</v>
      </c>
      <c r="L57" s="26">
        <v>8684.5288410563589</v>
      </c>
      <c r="M57" s="27">
        <v>10.287992390129823</v>
      </c>
      <c r="N57" s="27">
        <f t="shared" si="24"/>
        <v>29.134020056214364</v>
      </c>
    </row>
    <row r="58" spans="1:14" x14ac:dyDescent="0.2">
      <c r="A58" s="2" t="str">
        <f>'C01'!A58</f>
        <v>Actividades inmobiliarias</v>
      </c>
      <c r="B58" s="26">
        <v>6622.8428467054164</v>
      </c>
      <c r="C58" s="27">
        <v>10.551651974823749</v>
      </c>
      <c r="D58" s="26">
        <v>6622.8428467054164</v>
      </c>
      <c r="E58" s="27">
        <v>10.551651974823749</v>
      </c>
      <c r="F58" s="26">
        <v>0</v>
      </c>
      <c r="G58" s="27">
        <v>0</v>
      </c>
      <c r="H58" s="27">
        <f t="shared" si="22"/>
        <v>0</v>
      </c>
      <c r="I58" s="26">
        <v>161.44715933830898</v>
      </c>
      <c r="J58" s="27">
        <v>15</v>
      </c>
      <c r="K58" s="27">
        <f t="shared" si="23"/>
        <v>2.4377319993123816</v>
      </c>
      <c r="L58" s="26">
        <v>3454.3695464234133</v>
      </c>
      <c r="M58" s="27">
        <v>9.7438794253433336</v>
      </c>
      <c r="N58" s="27">
        <f t="shared" si="24"/>
        <v>52.15841031380981</v>
      </c>
    </row>
    <row r="59" spans="1:14" x14ac:dyDescent="0.2">
      <c r="A59" s="2" t="str">
        <f>'C01'!A59</f>
        <v>Actividades profesionales, cientificas y tecnicas</v>
      </c>
      <c r="B59" s="26">
        <v>24931.616287817698</v>
      </c>
      <c r="C59" s="27">
        <v>14.895270168265649</v>
      </c>
      <c r="D59" s="26">
        <v>24931.616287817698</v>
      </c>
      <c r="E59" s="27">
        <v>14.895270168265649</v>
      </c>
      <c r="F59" s="26">
        <v>0</v>
      </c>
      <c r="G59" s="27">
        <v>0</v>
      </c>
      <c r="H59" s="27">
        <f t="shared" si="22"/>
        <v>0</v>
      </c>
      <c r="I59" s="26">
        <v>1946.6293320518389</v>
      </c>
      <c r="J59" s="27">
        <v>13.660016117303101</v>
      </c>
      <c r="K59" s="27">
        <f t="shared" si="23"/>
        <v>7.8078745861455356</v>
      </c>
      <c r="L59" s="26">
        <v>2353.3948764586603</v>
      </c>
      <c r="M59" s="27">
        <v>13.313674945081519</v>
      </c>
      <c r="N59" s="27">
        <f t="shared" si="24"/>
        <v>9.4393995531232218</v>
      </c>
    </row>
    <row r="60" spans="1:14" x14ac:dyDescent="0.2">
      <c r="A60" s="2" t="str">
        <f>'C01'!A60</f>
        <v>Actividades de servicios administrativos y de apoyo</v>
      </c>
      <c r="B60" s="26">
        <v>79326.751328939921</v>
      </c>
      <c r="C60" s="27">
        <v>8.5027811195562641</v>
      </c>
      <c r="D60" s="26">
        <v>79326.751328939921</v>
      </c>
      <c r="E60" s="27">
        <v>8.5027811195562641</v>
      </c>
      <c r="F60" s="26">
        <v>0</v>
      </c>
      <c r="G60" s="27">
        <v>0</v>
      </c>
      <c r="H60" s="27">
        <f t="shared" si="22"/>
        <v>0</v>
      </c>
      <c r="I60" s="26">
        <v>2514.8446219060029</v>
      </c>
      <c r="J60" s="27">
        <v>9.6902798686330325</v>
      </c>
      <c r="K60" s="27">
        <f t="shared" si="23"/>
        <v>3.1702352356241512</v>
      </c>
      <c r="L60" s="26">
        <v>39073.908093959602</v>
      </c>
      <c r="M60" s="27">
        <v>7.069298387726092</v>
      </c>
      <c r="N60" s="27">
        <f t="shared" si="24"/>
        <v>49.256911999249731</v>
      </c>
    </row>
    <row r="61" spans="1:14" ht="22.5" x14ac:dyDescent="0.2">
      <c r="A61" s="76" t="str">
        <f>'C01'!A61</f>
        <v>Aministracion publica y defensa, planes de seguridad social de afiliacion obligatoria</v>
      </c>
      <c r="B61" s="26">
        <v>71578.200097018445</v>
      </c>
      <c r="C61" s="27">
        <v>10.758890576023719</v>
      </c>
      <c r="D61" s="26">
        <v>71578.200097018445</v>
      </c>
      <c r="E61" s="27">
        <v>10.758890576023719</v>
      </c>
      <c r="F61" s="26">
        <v>0</v>
      </c>
      <c r="G61" s="27">
        <v>0</v>
      </c>
      <c r="H61" s="27">
        <f t="shared" si="22"/>
        <v>0</v>
      </c>
      <c r="I61" s="26">
        <v>1323.4837579542259</v>
      </c>
      <c r="J61" s="27">
        <v>12.888888888888889</v>
      </c>
      <c r="K61" s="27">
        <f t="shared" si="23"/>
        <v>1.8490039651183614</v>
      </c>
      <c r="L61" s="26">
        <v>28903.92646071214</v>
      </c>
      <c r="M61" s="27">
        <v>8.9282507333313248</v>
      </c>
      <c r="N61" s="27">
        <f t="shared" si="24"/>
        <v>40.380907066027383</v>
      </c>
    </row>
    <row r="62" spans="1:14" x14ac:dyDescent="0.2">
      <c r="A62" s="2" t="str">
        <f>'C01'!A62</f>
        <v>Enseñanza</v>
      </c>
      <c r="B62" s="26">
        <v>36384.361569312445</v>
      </c>
      <c r="C62" s="27">
        <v>15.079895806641685</v>
      </c>
      <c r="D62" s="26">
        <v>36384.361569312445</v>
      </c>
      <c r="E62" s="27">
        <v>15.079895806641685</v>
      </c>
      <c r="F62" s="26">
        <v>0</v>
      </c>
      <c r="G62" s="27">
        <v>0</v>
      </c>
      <c r="H62" s="27">
        <f t="shared" si="22"/>
        <v>0</v>
      </c>
      <c r="I62" s="26">
        <v>2551.9841408821931</v>
      </c>
      <c r="J62" s="27">
        <v>14.329432412606954</v>
      </c>
      <c r="K62" s="27">
        <f t="shared" si="23"/>
        <v>7.0139588295939914</v>
      </c>
      <c r="L62" s="26">
        <v>4524.3033374797915</v>
      </c>
      <c r="M62" s="27">
        <v>12.703517478576329</v>
      </c>
      <c r="N62" s="27">
        <f t="shared" si="24"/>
        <v>12.434747079073972</v>
      </c>
    </row>
    <row r="63" spans="1:14" ht="22.5" x14ac:dyDescent="0.2">
      <c r="A63" s="76" t="str">
        <f>'C01'!A63</f>
        <v>Actividades de atencion de la salud humana y de asistencia social</v>
      </c>
      <c r="B63" s="26">
        <v>25740.485664977241</v>
      </c>
      <c r="C63" s="27">
        <v>13.594807791864639</v>
      </c>
      <c r="D63" s="26">
        <v>25740.485664977241</v>
      </c>
      <c r="E63" s="27">
        <v>13.594807791864639</v>
      </c>
      <c r="F63" s="26">
        <v>0</v>
      </c>
      <c r="G63" s="27">
        <v>0</v>
      </c>
      <c r="H63" s="27">
        <f t="shared" si="22"/>
        <v>0</v>
      </c>
      <c r="I63" s="26">
        <v>539.41848080128125</v>
      </c>
      <c r="J63" s="27">
        <v>10.994607789450738</v>
      </c>
      <c r="K63" s="27">
        <f t="shared" si="23"/>
        <v>2.0956033534954601</v>
      </c>
      <c r="L63" s="26">
        <v>5262.9016956041451</v>
      </c>
      <c r="M63" s="27">
        <v>11.942154885643046</v>
      </c>
      <c r="N63" s="27">
        <f t="shared" si="24"/>
        <v>20.446007756430568</v>
      </c>
    </row>
    <row r="64" spans="1:14" ht="22.5" x14ac:dyDescent="0.2">
      <c r="A64" s="76" t="str">
        <f>'C01'!A64</f>
        <v>Actividades artisticas, de entretenimiento y recreativas</v>
      </c>
      <c r="B64" s="26">
        <v>10356.833883041381</v>
      </c>
      <c r="C64" s="27">
        <v>10.678823100882001</v>
      </c>
      <c r="D64" s="26">
        <v>10356.833883041381</v>
      </c>
      <c r="E64" s="27">
        <v>10.678823100882001</v>
      </c>
      <c r="F64" s="26">
        <v>0</v>
      </c>
      <c r="G64" s="27">
        <v>0</v>
      </c>
      <c r="H64" s="27">
        <f t="shared" si="22"/>
        <v>0</v>
      </c>
      <c r="I64" s="26">
        <v>1049.6444072199843</v>
      </c>
      <c r="J64" s="27">
        <v>8.8276896040043784</v>
      </c>
      <c r="K64" s="27">
        <f t="shared" si="23"/>
        <v>10.134800066057895</v>
      </c>
      <c r="L64" s="26">
        <v>1792.248333522522</v>
      </c>
      <c r="M64" s="27">
        <v>9.6527125064038071</v>
      </c>
      <c r="N64" s="27">
        <f t="shared" si="24"/>
        <v>17.304982910435669</v>
      </c>
    </row>
    <row r="65" spans="1:14" x14ac:dyDescent="0.2">
      <c r="A65" s="2" t="str">
        <f>'C01'!A65</f>
        <v>Otras actividades de servicios</v>
      </c>
      <c r="B65" s="26">
        <v>51780.7722981322</v>
      </c>
      <c r="C65" s="27">
        <v>8.671922058742016</v>
      </c>
      <c r="D65" s="26">
        <v>51780.7722981322</v>
      </c>
      <c r="E65" s="27">
        <v>8.671922058742016</v>
      </c>
      <c r="F65" s="26">
        <v>0</v>
      </c>
      <c r="G65" s="27">
        <v>0</v>
      </c>
      <c r="H65" s="27">
        <f t="shared" si="22"/>
        <v>0</v>
      </c>
      <c r="I65" s="26">
        <v>4305.4535990754202</v>
      </c>
      <c r="J65" s="27">
        <v>8.1025942400565309</v>
      </c>
      <c r="K65" s="27">
        <f t="shared" si="23"/>
        <v>8.3147728548473641</v>
      </c>
      <c r="L65" s="26">
        <v>19020.412272452548</v>
      </c>
      <c r="M65" s="27">
        <v>8.3870672246040794</v>
      </c>
      <c r="N65" s="27">
        <f t="shared" si="24"/>
        <v>36.732577418777971</v>
      </c>
    </row>
    <row r="66" spans="1:14" ht="33.75" x14ac:dyDescent="0.2">
      <c r="A66" s="76" t="str">
        <f>'C01'!A66</f>
        <v>Actividades de los hogares como empleadores y actividades no diferenciadas de los hogares como productores de bienes y s</v>
      </c>
      <c r="B66" s="26">
        <v>14402.853466494258</v>
      </c>
      <c r="C66" s="27">
        <v>5.9015153693574698</v>
      </c>
      <c r="D66" s="26">
        <v>14402.853466494258</v>
      </c>
      <c r="E66" s="27">
        <v>5.9015153693574698</v>
      </c>
      <c r="F66" s="26">
        <v>0</v>
      </c>
      <c r="G66" s="27">
        <v>0</v>
      </c>
      <c r="H66" s="27">
        <f>IFERROR(F66/B66*100,0)</f>
        <v>0</v>
      </c>
      <c r="I66" s="26">
        <v>1229.4048788047164</v>
      </c>
      <c r="J66" s="27">
        <v>4.4910924367872207</v>
      </c>
      <c r="K66" s="27">
        <f t="shared" si="23"/>
        <v>8.5358424402825026</v>
      </c>
      <c r="L66" s="26">
        <v>6505.4579750359326</v>
      </c>
      <c r="M66" s="27">
        <v>4.9538806773798516</v>
      </c>
      <c r="N66" s="27">
        <f t="shared" si="24"/>
        <v>45.167841151545097</v>
      </c>
    </row>
    <row r="67" spans="1:14" ht="22.5" x14ac:dyDescent="0.2">
      <c r="A67" s="76" t="str">
        <f>'C01'!A67</f>
        <v>Actividades de organizaciones y organos extraterritoriales</v>
      </c>
      <c r="B67" s="26">
        <v>1610.4607304096689</v>
      </c>
      <c r="C67" s="27">
        <v>13.573652275906149</v>
      </c>
      <c r="D67" s="26">
        <v>1610.4607304096689</v>
      </c>
      <c r="E67" s="27">
        <v>13.573652275906149</v>
      </c>
      <c r="F67" s="26">
        <v>0</v>
      </c>
      <c r="G67" s="27">
        <v>0</v>
      </c>
      <c r="H67" s="27">
        <f>F67/B67*100</f>
        <v>0</v>
      </c>
      <c r="I67" s="26">
        <v>0</v>
      </c>
      <c r="J67" s="27">
        <v>0</v>
      </c>
      <c r="K67" s="27">
        <f t="shared" si="23"/>
        <v>0</v>
      </c>
      <c r="L67" s="26">
        <v>154.25045511105594</v>
      </c>
      <c r="M67" s="27">
        <v>7.3367041135972624</v>
      </c>
      <c r="N67" s="27">
        <f t="shared" si="24"/>
        <v>9.5780326833438352</v>
      </c>
    </row>
    <row r="68" spans="1:14" x14ac:dyDescent="0.2">
      <c r="A68" s="2" t="str">
        <f>'C01'!A68</f>
        <v>Rama de actividad NO especificadas</v>
      </c>
      <c r="B68" s="26">
        <v>0</v>
      </c>
      <c r="C68" s="27">
        <v>0</v>
      </c>
      <c r="D68" s="26">
        <v>0</v>
      </c>
      <c r="E68" s="27">
        <v>0</v>
      </c>
      <c r="F68" s="26">
        <v>0</v>
      </c>
      <c r="G68" s="27">
        <v>0</v>
      </c>
      <c r="H68" s="27" t="e">
        <f>F68/B68*100</f>
        <v>#DIV/0!</v>
      </c>
      <c r="I68" s="26">
        <v>0</v>
      </c>
      <c r="J68" s="27">
        <v>0</v>
      </c>
      <c r="K68" s="27">
        <f t="shared" si="23"/>
        <v>0</v>
      </c>
      <c r="L68" s="26">
        <v>0</v>
      </c>
      <c r="M68" s="27">
        <v>0</v>
      </c>
      <c r="N68" s="27">
        <f t="shared" si="24"/>
        <v>0</v>
      </c>
    </row>
    <row r="69" spans="1:14" x14ac:dyDescent="0.2">
      <c r="A69" s="2" t="str">
        <f>'C01'!A69</f>
        <v>Busca trabajo por primera vez</v>
      </c>
      <c r="B69" s="26">
        <v>20447.760784247959</v>
      </c>
      <c r="C69" s="27">
        <v>10.658249508582733</v>
      </c>
      <c r="D69" s="26">
        <v>0</v>
      </c>
      <c r="E69" s="27">
        <v>0</v>
      </c>
      <c r="F69" s="26">
        <v>20447.760784247959</v>
      </c>
      <c r="G69" s="27">
        <v>10.658249508582733</v>
      </c>
      <c r="H69" s="27">
        <f>F69/B69*100</f>
        <v>100</v>
      </c>
      <c r="I69" s="26">
        <v>0</v>
      </c>
      <c r="J69" s="27">
        <v>0</v>
      </c>
      <c r="K69" s="27">
        <f t="shared" si="23"/>
        <v>0</v>
      </c>
      <c r="L69" s="26">
        <v>0</v>
      </c>
      <c r="M69" s="27">
        <v>0</v>
      </c>
      <c r="N69" s="27">
        <f t="shared" si="24"/>
        <v>0</v>
      </c>
    </row>
    <row r="70" spans="1:14" x14ac:dyDescent="0.2">
      <c r="A70" s="2" t="str">
        <f>'C01'!A70</f>
        <v>NS/NR</v>
      </c>
      <c r="B70" s="26">
        <v>42628.202290472225</v>
      </c>
      <c r="C70" s="27">
        <v>10.086245225605513</v>
      </c>
      <c r="D70" s="26">
        <v>42628.202290472225</v>
      </c>
      <c r="E70" s="27">
        <v>10.086245225605513</v>
      </c>
      <c r="F70" s="26">
        <v>0</v>
      </c>
      <c r="G70" s="27">
        <v>0</v>
      </c>
      <c r="H70" s="27">
        <f>F70/B70*100</f>
        <v>0</v>
      </c>
      <c r="I70" s="26">
        <v>1186.4328005474122</v>
      </c>
      <c r="J70" s="27">
        <v>9.9397573737974376</v>
      </c>
      <c r="K70" s="27">
        <f t="shared" si="23"/>
        <v>2.7832109655081334</v>
      </c>
      <c r="L70" s="26">
        <v>11474.829498575573</v>
      </c>
      <c r="M70" s="27">
        <v>8.5675636247085585</v>
      </c>
      <c r="N70" s="27">
        <f t="shared" si="24"/>
        <v>26.918398811155818</v>
      </c>
    </row>
    <row r="71" spans="1:14" x14ac:dyDescent="0.2">
      <c r="A71" s="2"/>
    </row>
    <row r="72" spans="1:14" x14ac:dyDescent="0.2">
      <c r="A72" s="3" t="s">
        <v>1</v>
      </c>
    </row>
    <row r="73" spans="1:14" x14ac:dyDescent="0.2">
      <c r="A73" s="2" t="str">
        <f>'C01'!A73</f>
        <v>Directores y gerentes</v>
      </c>
      <c r="B73" s="26">
        <v>54932.395635634653</v>
      </c>
      <c r="C73" s="27">
        <v>13.285796102736331</v>
      </c>
      <c r="D73" s="26">
        <v>54932.395635634653</v>
      </c>
      <c r="E73" s="27">
        <v>13.285796102736331</v>
      </c>
      <c r="F73" s="26">
        <v>0</v>
      </c>
      <c r="G73" s="27">
        <v>0</v>
      </c>
      <c r="H73" s="27">
        <f t="shared" ref="H73:H80" si="25">F73/B73*100</f>
        <v>0</v>
      </c>
      <c r="I73" s="26">
        <v>2166.1279880751354</v>
      </c>
      <c r="J73" s="27">
        <v>11.40410976233305</v>
      </c>
      <c r="K73" s="27">
        <f t="shared" ref="K73:K85" si="26">IF(ISNUMBER(I73/D73*100),I73/D73*100,0)</f>
        <v>3.9432614634959915</v>
      </c>
      <c r="L73" s="26">
        <v>8225.1550230896937</v>
      </c>
      <c r="M73" s="27">
        <v>12.232605651018403</v>
      </c>
      <c r="N73" s="27">
        <f t="shared" ref="N73:N85" si="27">IF(ISNUMBER(L73/D73*100),L73/D73*100,0)</f>
        <v>14.973231966155204</v>
      </c>
    </row>
    <row r="74" spans="1:14" x14ac:dyDescent="0.2">
      <c r="A74" s="2" t="str">
        <f>'C01'!A74</f>
        <v>Profesionales cientificos e intelectuales</v>
      </c>
      <c r="B74" s="26">
        <v>78790.541006193307</v>
      </c>
      <c r="C74" s="27">
        <v>16.395687863095503</v>
      </c>
      <c r="D74" s="26">
        <v>78790.541006193307</v>
      </c>
      <c r="E74" s="27">
        <v>16.395687863095503</v>
      </c>
      <c r="F74" s="26">
        <v>0</v>
      </c>
      <c r="G74" s="27">
        <v>0</v>
      </c>
      <c r="H74" s="27">
        <f t="shared" si="25"/>
        <v>0</v>
      </c>
      <c r="I74" s="26">
        <v>3622.4471708858141</v>
      </c>
      <c r="J74" s="27">
        <v>16.262861891756131</v>
      </c>
      <c r="K74" s="27">
        <f t="shared" si="26"/>
        <v>4.5975660588509886</v>
      </c>
      <c r="L74" s="26">
        <v>8853.6807266481155</v>
      </c>
      <c r="M74" s="27">
        <v>15.832687596757879</v>
      </c>
      <c r="N74" s="27">
        <f t="shared" si="27"/>
        <v>11.236984304946168</v>
      </c>
    </row>
    <row r="75" spans="1:14" x14ac:dyDescent="0.2">
      <c r="A75" s="2" t="str">
        <f>'C01'!A75</f>
        <v>Tecnicos y profesionales de nivel medio</v>
      </c>
      <c r="B75" s="26">
        <v>136235.95845378577</v>
      </c>
      <c r="C75" s="27">
        <v>10.763863369129927</v>
      </c>
      <c r="D75" s="26">
        <v>136235.95845378577</v>
      </c>
      <c r="E75" s="27">
        <v>10.763863369129927</v>
      </c>
      <c r="F75" s="26">
        <v>0</v>
      </c>
      <c r="G75" s="27">
        <v>0</v>
      </c>
      <c r="H75" s="27">
        <f t="shared" si="25"/>
        <v>0</v>
      </c>
      <c r="I75" s="26">
        <v>6820.0345297436243</v>
      </c>
      <c r="J75" s="27">
        <v>10.75648195742057</v>
      </c>
      <c r="K75" s="27">
        <f t="shared" si="26"/>
        <v>5.0060458392540541</v>
      </c>
      <c r="L75" s="26">
        <v>33305.315019401292</v>
      </c>
      <c r="M75" s="27">
        <v>10.001800277266872</v>
      </c>
      <c r="N75" s="27">
        <f t="shared" si="27"/>
        <v>24.44678732208515</v>
      </c>
    </row>
    <row r="76" spans="1:14" x14ac:dyDescent="0.2">
      <c r="A76" s="2" t="str">
        <f>'C01'!A76</f>
        <v>Personal de apoyo administrativo</v>
      </c>
      <c r="B76" s="26">
        <v>69429.449433213318</v>
      </c>
      <c r="C76" s="27">
        <v>11.324197341973104</v>
      </c>
      <c r="D76" s="26">
        <v>69429.449433213318</v>
      </c>
      <c r="E76" s="27">
        <v>11.324197341973104</v>
      </c>
      <c r="F76" s="26">
        <v>0</v>
      </c>
      <c r="G76" s="27">
        <v>0</v>
      </c>
      <c r="H76" s="27">
        <f t="shared" si="25"/>
        <v>0</v>
      </c>
      <c r="I76" s="26">
        <v>1332.4228314741215</v>
      </c>
      <c r="J76" s="27">
        <v>12.659047919553126</v>
      </c>
      <c r="K76" s="27">
        <f t="shared" si="26"/>
        <v>1.9191032657630775</v>
      </c>
      <c r="L76" s="26">
        <v>26214.106482958287</v>
      </c>
      <c r="M76" s="27">
        <v>10.142280576398326</v>
      </c>
      <c r="N76" s="27">
        <f t="shared" si="27"/>
        <v>37.756466019760929</v>
      </c>
    </row>
    <row r="77" spans="1:14" ht="22.5" x14ac:dyDescent="0.2">
      <c r="A77" s="76" t="str">
        <f>'C01'!A77</f>
        <v>Trabajadores de los servicios y vendedores de comercios y mercados</v>
      </c>
      <c r="B77" s="26">
        <v>336063.73893240065</v>
      </c>
      <c r="C77" s="27">
        <v>8.4738515932333005</v>
      </c>
      <c r="D77" s="26">
        <v>336063.73893240065</v>
      </c>
      <c r="E77" s="27">
        <v>8.4738515932333005</v>
      </c>
      <c r="F77" s="26">
        <v>0</v>
      </c>
      <c r="G77" s="27">
        <v>0</v>
      </c>
      <c r="H77" s="27">
        <f t="shared" si="25"/>
        <v>0</v>
      </c>
      <c r="I77" s="26">
        <v>14064.584854808847</v>
      </c>
      <c r="J77" s="27">
        <v>8.7671098108237722</v>
      </c>
      <c r="K77" s="27">
        <f t="shared" si="26"/>
        <v>4.185094440563236</v>
      </c>
      <c r="L77" s="26">
        <v>143486.1590680645</v>
      </c>
      <c r="M77" s="27">
        <v>7.550931445078259</v>
      </c>
      <c r="N77" s="27">
        <f t="shared" si="27"/>
        <v>42.696114589419246</v>
      </c>
    </row>
    <row r="78" spans="1:14" ht="22.5" x14ac:dyDescent="0.2">
      <c r="A78" s="76" t="str">
        <f>'C01'!A78</f>
        <v>Agricultores y trabajadores calificados agropecuarios forestales y pesqueros</v>
      </c>
      <c r="B78" s="26">
        <v>261106.80465366165</v>
      </c>
      <c r="C78" s="27">
        <v>5.6625632337560274</v>
      </c>
      <c r="D78" s="26">
        <v>261106.80465366165</v>
      </c>
      <c r="E78" s="27">
        <v>5.6625632337560274</v>
      </c>
      <c r="F78" s="26">
        <v>0</v>
      </c>
      <c r="G78" s="27">
        <v>0</v>
      </c>
      <c r="H78" s="27">
        <f t="shared" si="25"/>
        <v>0</v>
      </c>
      <c r="I78" s="26">
        <v>26940.513042650011</v>
      </c>
      <c r="J78" s="27">
        <v>5.8591969305792864</v>
      </c>
      <c r="K78" s="27">
        <f t="shared" si="26"/>
        <v>10.317813462726319</v>
      </c>
      <c r="L78" s="26">
        <v>41752.747399856838</v>
      </c>
      <c r="M78" s="27">
        <v>5.7403233645963923</v>
      </c>
      <c r="N78" s="27">
        <f t="shared" si="27"/>
        <v>15.990677629117588</v>
      </c>
    </row>
    <row r="79" spans="1:14" ht="22.5" x14ac:dyDescent="0.2">
      <c r="A79" s="76" t="str">
        <f>'C01'!A79</f>
        <v>Oficiales, operarios y artesanos de artes mecanicas y de otros oficios</v>
      </c>
      <c r="B79" s="26">
        <v>429465.90733725659</v>
      </c>
      <c r="C79" s="27">
        <v>7.5254652583813035</v>
      </c>
      <c r="D79" s="26">
        <v>429465.90733725659</v>
      </c>
      <c r="E79" s="27">
        <v>7.5254652583813035</v>
      </c>
      <c r="F79" s="26">
        <v>0</v>
      </c>
      <c r="G79" s="27">
        <v>0</v>
      </c>
      <c r="H79" s="27">
        <f t="shared" si="25"/>
        <v>0</v>
      </c>
      <c r="I79" s="26">
        <v>20342.838042710064</v>
      </c>
      <c r="J79" s="27">
        <v>7.7480924473781458</v>
      </c>
      <c r="K79" s="27">
        <f t="shared" si="26"/>
        <v>4.736776003673552</v>
      </c>
      <c r="L79" s="26">
        <v>173396.15718338353</v>
      </c>
      <c r="M79" s="27">
        <v>7.3423852763156141</v>
      </c>
      <c r="N79" s="27">
        <f t="shared" si="27"/>
        <v>40.374836330655867</v>
      </c>
    </row>
    <row r="80" spans="1:14" ht="22.5" x14ac:dyDescent="0.2">
      <c r="A80" s="76" t="str">
        <f>'C01'!A80</f>
        <v>Operadores de instalaciones y maquinas y ensambladores</v>
      </c>
      <c r="B80" s="26">
        <v>223070.56341543075</v>
      </c>
      <c r="C80" s="27">
        <v>7.593097468986385</v>
      </c>
      <c r="D80" s="26">
        <v>223070.56341543075</v>
      </c>
      <c r="E80" s="27">
        <v>7.593097468986385</v>
      </c>
      <c r="F80" s="26">
        <v>0</v>
      </c>
      <c r="G80" s="27">
        <v>0</v>
      </c>
      <c r="H80" s="27">
        <f t="shared" si="25"/>
        <v>0</v>
      </c>
      <c r="I80" s="26">
        <v>9571.3599895863499</v>
      </c>
      <c r="J80" s="27">
        <v>6.7525351449890332</v>
      </c>
      <c r="K80" s="27">
        <f t="shared" si="26"/>
        <v>4.2907319742414112</v>
      </c>
      <c r="L80" s="26">
        <v>95139.7081021497</v>
      </c>
      <c r="M80" s="27">
        <v>7.4538136680232938</v>
      </c>
      <c r="N80" s="27">
        <f t="shared" si="27"/>
        <v>42.650050569410311</v>
      </c>
    </row>
    <row r="81" spans="1:14" x14ac:dyDescent="0.2">
      <c r="A81" s="2" t="str">
        <f>'C01'!A81</f>
        <v>Ocupaciones elementales</v>
      </c>
      <c r="B81" s="26">
        <v>818086.79913598089</v>
      </c>
      <c r="C81" s="27">
        <v>6.235490032775683</v>
      </c>
      <c r="D81" s="26">
        <v>818086.79913598089</v>
      </c>
      <c r="E81" s="27">
        <v>6.235490032775683</v>
      </c>
      <c r="F81" s="26">
        <v>0</v>
      </c>
      <c r="G81" s="27">
        <v>0</v>
      </c>
      <c r="H81" s="27"/>
      <c r="I81" s="26">
        <v>94793.871403605139</v>
      </c>
      <c r="J81" s="27">
        <v>6.1354173202904807</v>
      </c>
      <c r="K81" s="27">
        <f t="shared" si="26"/>
        <v>11.58726329574335</v>
      </c>
      <c r="L81" s="26">
        <v>296011.46042205003</v>
      </c>
      <c r="M81" s="27">
        <v>6.3364832322201643</v>
      </c>
      <c r="N81" s="27">
        <f t="shared" si="27"/>
        <v>36.183380630842763</v>
      </c>
    </row>
    <row r="82" spans="1:14" x14ac:dyDescent="0.2">
      <c r="A82" s="2" t="str">
        <f>'C01'!A82</f>
        <v>Ocupaciones militares</v>
      </c>
      <c r="B82" s="26">
        <v>7762.131974118176</v>
      </c>
      <c r="C82" s="27">
        <v>9.0720055191079361</v>
      </c>
      <c r="D82" s="26">
        <v>7762.131974118176</v>
      </c>
      <c r="E82" s="27">
        <v>9.0720055191079361</v>
      </c>
      <c r="F82" s="26">
        <v>0</v>
      </c>
      <c r="G82" s="27">
        <v>0</v>
      </c>
      <c r="H82" s="27">
        <f>F82/B82*100</f>
        <v>0</v>
      </c>
      <c r="I82" s="26">
        <v>0</v>
      </c>
      <c r="J82" s="27">
        <v>0</v>
      </c>
      <c r="K82" s="27">
        <f t="shared" si="26"/>
        <v>0</v>
      </c>
      <c r="L82" s="26">
        <v>5244.7431658404948</v>
      </c>
      <c r="M82" s="27">
        <v>8.7382565908568424</v>
      </c>
      <c r="N82" s="27">
        <f t="shared" si="27"/>
        <v>67.568332815370979</v>
      </c>
    </row>
    <row r="83" spans="1:14" x14ac:dyDescent="0.2">
      <c r="A83" s="25" t="s">
        <v>87</v>
      </c>
      <c r="B83" s="26">
        <v>0</v>
      </c>
      <c r="C83" s="27">
        <v>0</v>
      </c>
      <c r="D83" s="26">
        <v>0</v>
      </c>
      <c r="E83" s="27">
        <v>0</v>
      </c>
      <c r="F83" s="26">
        <v>0</v>
      </c>
      <c r="G83" s="27">
        <v>0</v>
      </c>
      <c r="H83" s="27"/>
      <c r="I83" s="26">
        <v>0</v>
      </c>
      <c r="J83" s="27">
        <v>0</v>
      </c>
      <c r="K83" s="27">
        <f t="shared" si="26"/>
        <v>0</v>
      </c>
      <c r="L83" s="26">
        <v>0</v>
      </c>
      <c r="M83" s="27">
        <v>0</v>
      </c>
      <c r="N83" s="27">
        <f t="shared" si="27"/>
        <v>0</v>
      </c>
    </row>
    <row r="84" spans="1:14" x14ac:dyDescent="0.2">
      <c r="A84" s="2" t="str">
        <f>'C01'!A84</f>
        <v>Busca trabajo por primera vez</v>
      </c>
      <c r="B84" s="26">
        <v>20447.760784247959</v>
      </c>
      <c r="C84" s="27">
        <v>10.658249508582733</v>
      </c>
      <c r="D84" s="26">
        <v>0</v>
      </c>
      <c r="E84" s="27">
        <v>0</v>
      </c>
      <c r="F84" s="26">
        <v>20447.760784247959</v>
      </c>
      <c r="G84" s="27">
        <v>10.658249508582733</v>
      </c>
      <c r="H84" s="27">
        <f>F84/B84*100</f>
        <v>100</v>
      </c>
      <c r="I84" s="26">
        <v>0</v>
      </c>
      <c r="J84" s="27">
        <v>0</v>
      </c>
      <c r="K84" s="27">
        <f t="shared" si="26"/>
        <v>0</v>
      </c>
      <c r="L84" s="26">
        <v>0</v>
      </c>
      <c r="M84" s="27">
        <v>0</v>
      </c>
      <c r="N84" s="27">
        <f t="shared" si="27"/>
        <v>0</v>
      </c>
    </row>
    <row r="85" spans="1:14" x14ac:dyDescent="0.2">
      <c r="A85" s="2" t="str">
        <f>'C01'!A85</f>
        <v>NS/NR</v>
      </c>
      <c r="B85" s="26">
        <v>4756.6684850366219</v>
      </c>
      <c r="C85" s="27">
        <v>13.403565974633453</v>
      </c>
      <c r="D85" s="26">
        <v>4756.6684850366219</v>
      </c>
      <c r="E85" s="27">
        <v>13.403565974633453</v>
      </c>
      <c r="F85" s="26">
        <v>0</v>
      </c>
      <c r="G85" s="27">
        <v>0</v>
      </c>
      <c r="H85" s="27">
        <f>F85/B85*100</f>
        <v>0</v>
      </c>
      <c r="I85" s="26">
        <v>14.414924940920447</v>
      </c>
      <c r="J85" s="27">
        <v>20</v>
      </c>
      <c r="K85" s="27">
        <f t="shared" si="26"/>
        <v>0.30304665936393221</v>
      </c>
      <c r="L85" s="26">
        <v>1295.6477097340955</v>
      </c>
      <c r="M85" s="27">
        <v>12.762450933514433</v>
      </c>
      <c r="N85" s="27">
        <f t="shared" si="27"/>
        <v>27.238553912468426</v>
      </c>
    </row>
    <row r="86" spans="1:14" x14ac:dyDescent="0.2">
      <c r="A86" s="38"/>
      <c r="B86" s="38"/>
      <c r="C86" s="39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1" t="str">
        <f>A32</f>
        <v>Fuente: Instituto Nacional de Estadística (INE).  LXXXIV Encuesta Permanente de Hogares de Propósitos Múltiples, Junio 2026.</v>
      </c>
    </row>
    <row r="88" spans="1:14" x14ac:dyDescent="0.2">
      <c r="A88" s="1" t="s">
        <v>0</v>
      </c>
    </row>
    <row r="89" spans="1:14" x14ac:dyDescent="0.2">
      <c r="A89" s="1" t="s">
        <v>82</v>
      </c>
    </row>
    <row r="90" spans="1:14" x14ac:dyDescent="0.2">
      <c r="A90" s="1" t="s">
        <v>80</v>
      </c>
    </row>
    <row r="91" spans="1:14" x14ac:dyDescent="0.2">
      <c r="A91" s="1" t="s">
        <v>81</v>
      </c>
    </row>
  </sheetData>
  <mergeCells count="16">
    <mergeCell ref="A38:N38"/>
    <mergeCell ref="A41:A42"/>
    <mergeCell ref="B41:C41"/>
    <mergeCell ref="D41:E41"/>
    <mergeCell ref="F41:H41"/>
    <mergeCell ref="I41:K41"/>
    <mergeCell ref="L41:N41"/>
    <mergeCell ref="A39:N39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scale="73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7" max="16383" man="1"/>
  </rowBreaks>
  <ignoredErrors>
    <ignoredError sqref="O9:U13 O22:U23 P25:U30 Q24:U2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91"/>
  <sheetViews>
    <sheetView tabSelected="1" zoomScaleNormal="100" workbookViewId="0">
      <selection activeCell="A2" sqref="A2:N2"/>
    </sheetView>
  </sheetViews>
  <sheetFormatPr baseColWidth="10" defaultColWidth="12" defaultRowHeight="11.25" x14ac:dyDescent="0.2"/>
  <cols>
    <col min="1" max="1" width="44.6640625" style="23" customWidth="1"/>
    <col min="2" max="2" width="13" style="23" bestFit="1" customWidth="1"/>
    <col min="3" max="3" width="9.6640625" style="23" bestFit="1" customWidth="1"/>
    <col min="4" max="4" width="13" style="23" bestFit="1" customWidth="1"/>
    <col min="5" max="5" width="8" style="23" customWidth="1"/>
    <col min="6" max="6" width="11" style="23" bestFit="1" customWidth="1"/>
    <col min="7" max="8" width="8" style="23" customWidth="1"/>
    <col min="9" max="9" width="11" style="23" bestFit="1" customWidth="1"/>
    <col min="10" max="11" width="8" style="23" customWidth="1"/>
    <col min="12" max="12" width="11" style="23" bestFit="1" customWidth="1"/>
    <col min="13" max="14" width="8" style="23" customWidth="1"/>
    <col min="15" max="15" width="10.5" style="23" bestFit="1" customWidth="1"/>
    <col min="16" max="16" width="6.1640625" style="23" bestFit="1" customWidth="1"/>
    <col min="17" max="17" width="9" style="23" bestFit="1" customWidth="1"/>
    <col min="18" max="18" width="6.1640625" style="23" bestFit="1" customWidth="1"/>
    <col min="19" max="19" width="7" style="23" bestFit="1" customWidth="1"/>
    <col min="20" max="20" width="9" style="23" bestFit="1" customWidth="1"/>
    <col min="21" max="21" width="6.1640625" style="23" bestFit="1" customWidth="1"/>
    <col min="22" max="22" width="7.1640625" style="23" bestFit="1" customWidth="1"/>
    <col min="23" max="23" width="9" style="23" bestFit="1" customWidth="1"/>
    <col min="24" max="24" width="6.1640625" style="23" bestFit="1" customWidth="1"/>
    <col min="25" max="25" width="7.1640625" style="23" bestFit="1" customWidth="1"/>
    <col min="26" max="16384" width="12" style="23"/>
  </cols>
  <sheetData>
    <row r="1" spans="1:14" x14ac:dyDescent="0.2">
      <c r="A1" s="89" t="s">
        <v>90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ht="26.25" customHeight="1" x14ac:dyDescent="0.35">
      <c r="A2" s="90" t="s">
        <v>26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ht="35.25" customHeight="1" x14ac:dyDescent="0.2">
      <c r="A3" s="91" t="s">
        <v>21</v>
      </c>
      <c r="B3" s="93" t="s">
        <v>73</v>
      </c>
      <c r="C3" s="93"/>
      <c r="D3" s="93" t="s">
        <v>20</v>
      </c>
      <c r="E3" s="93"/>
      <c r="F3" s="93" t="s">
        <v>19</v>
      </c>
      <c r="G3" s="93"/>
      <c r="H3" s="93"/>
      <c r="I3" s="94" t="s">
        <v>78</v>
      </c>
      <c r="J3" s="94"/>
      <c r="K3" s="94"/>
      <c r="L3" s="94" t="s">
        <v>79</v>
      </c>
      <c r="M3" s="94"/>
      <c r="N3" s="94"/>
    </row>
    <row r="4" spans="1:14" x14ac:dyDescent="0.2">
      <c r="A4" s="92"/>
      <c r="B4" s="24" t="s">
        <v>18</v>
      </c>
      <c r="C4" s="24" t="s">
        <v>17</v>
      </c>
      <c r="D4" s="24" t="s">
        <v>18</v>
      </c>
      <c r="E4" s="24" t="s">
        <v>17</v>
      </c>
      <c r="F4" s="24" t="s">
        <v>18</v>
      </c>
      <c r="G4" s="24" t="s">
        <v>17</v>
      </c>
      <c r="H4" s="24" t="s">
        <v>77</v>
      </c>
      <c r="I4" s="24" t="s">
        <v>18</v>
      </c>
      <c r="J4" s="24" t="s">
        <v>17</v>
      </c>
      <c r="K4" s="24" t="s">
        <v>70</v>
      </c>
      <c r="L4" s="24" t="s">
        <v>18</v>
      </c>
      <c r="M4" s="24" t="s">
        <v>17</v>
      </c>
      <c r="N4" s="24" t="s">
        <v>16</v>
      </c>
    </row>
    <row r="6" spans="1:14" x14ac:dyDescent="0.2">
      <c r="A6" s="47" t="s">
        <v>27</v>
      </c>
      <c r="B6" s="7">
        <v>1541795.805755941</v>
      </c>
      <c r="C6" s="6">
        <v>9.5236636083673112</v>
      </c>
      <c r="D6" s="7">
        <v>1375561.9495007547</v>
      </c>
      <c r="E6" s="6">
        <v>9.512961984718233</v>
      </c>
      <c r="F6" s="7">
        <v>166233.85625516938</v>
      </c>
      <c r="G6" s="6">
        <v>9.6096260711291475</v>
      </c>
      <c r="H6" s="6">
        <f>F6/B6*100</f>
        <v>10.78183347201837</v>
      </c>
      <c r="I6" s="7">
        <v>137985.05746502281</v>
      </c>
      <c r="J6" s="6">
        <v>8.9521073681735572</v>
      </c>
      <c r="K6" s="6">
        <f>IF(ISNUMBER(I6/D6*100),I6/D6*100,0)</f>
        <v>10.03117725923598</v>
      </c>
      <c r="L6" s="7">
        <v>460461.70950395585</v>
      </c>
      <c r="M6" s="6">
        <v>8.5440146488213653</v>
      </c>
      <c r="N6" s="6">
        <f>IF(ISNUMBER(L6/D6*100),L6/D6*100,0)</f>
        <v>33.474443638912476</v>
      </c>
    </row>
    <row r="7" spans="1:14" x14ac:dyDescent="0.2">
      <c r="A7" s="47"/>
    </row>
    <row r="8" spans="1:14" x14ac:dyDescent="0.2">
      <c r="A8" s="47" t="s">
        <v>14</v>
      </c>
    </row>
    <row r="9" spans="1:14" x14ac:dyDescent="0.2">
      <c r="A9" s="48" t="s">
        <v>13</v>
      </c>
      <c r="B9" s="26">
        <v>1073910.5789337789</v>
      </c>
      <c r="C9" s="27">
        <v>10.340010031109175</v>
      </c>
      <c r="D9" s="26">
        <v>954441.25841132633</v>
      </c>
      <c r="E9" s="27">
        <v>10.383302706768884</v>
      </c>
      <c r="F9" s="26">
        <v>119469.32052245139</v>
      </c>
      <c r="G9" s="27">
        <v>10.003556114365541</v>
      </c>
      <c r="H9" s="27">
        <f>F9/B9*100</f>
        <v>11.124699101210576</v>
      </c>
      <c r="I9" s="26">
        <v>84742.729736302732</v>
      </c>
      <c r="J9" s="27">
        <v>10.05603689139264</v>
      </c>
      <c r="K9" s="27">
        <f>IF(ISNUMBER(I9/D9*100),I9/D9*100,0)</f>
        <v>8.8787789703640385</v>
      </c>
      <c r="L9" s="26">
        <v>319585.53178967623</v>
      </c>
      <c r="M9" s="27">
        <v>9.0823972407213773</v>
      </c>
      <c r="N9" s="27">
        <f>IF(ISNUMBER(L9/D9*100),L9/D9*100,0)</f>
        <v>33.484044091055786</v>
      </c>
    </row>
    <row r="10" spans="1:14" x14ac:dyDescent="0.2">
      <c r="A10" s="49" t="s">
        <v>12</v>
      </c>
      <c r="B10" s="26">
        <v>262232.14573341265</v>
      </c>
      <c r="C10" s="27">
        <v>11.599293756523872</v>
      </c>
      <c r="D10" s="26">
        <v>231894.83519515072</v>
      </c>
      <c r="E10" s="27">
        <v>11.668230559951519</v>
      </c>
      <c r="F10" s="26">
        <v>30337.310538261703</v>
      </c>
      <c r="G10" s="27">
        <v>11.08737750358949</v>
      </c>
      <c r="H10" s="27">
        <f>F10/B10*100</f>
        <v>11.568875529509972</v>
      </c>
      <c r="I10" s="26">
        <v>26712.569204584273</v>
      </c>
      <c r="J10" s="27">
        <v>11.05332970350957</v>
      </c>
      <c r="K10" s="27">
        <f>IF(ISNUMBER(I10/D10*100),I10/D10*100,0)</f>
        <v>11.51926009137045</v>
      </c>
      <c r="L10" s="26">
        <v>61761.666582901278</v>
      </c>
      <c r="M10" s="27">
        <v>10.141189103601549</v>
      </c>
      <c r="N10" s="27">
        <f>IF(ISNUMBER(L10/D10*100),L10/D10*100,0)</f>
        <v>26.633480875469196</v>
      </c>
    </row>
    <row r="11" spans="1:14" x14ac:dyDescent="0.2">
      <c r="A11" s="49" t="s">
        <v>11</v>
      </c>
      <c r="B11" s="26">
        <v>142364.6557186202</v>
      </c>
      <c r="C11" s="27">
        <v>10.949860850142745</v>
      </c>
      <c r="D11" s="26">
        <v>128603.83567994364</v>
      </c>
      <c r="E11" s="27">
        <v>11.038884922980492</v>
      </c>
      <c r="F11" s="26">
        <v>13760.820038675613</v>
      </c>
      <c r="G11" s="27">
        <v>10.124604734638075</v>
      </c>
      <c r="H11" s="27">
        <f t="shared" ref="H11:H13" si="0">F11/B11*100</f>
        <v>9.6658963344620403</v>
      </c>
      <c r="I11" s="26">
        <v>4989.5950778656907</v>
      </c>
      <c r="J11" s="27">
        <v>9.7543476943586036</v>
      </c>
      <c r="K11" s="27">
        <f t="shared" ref="K11:K13" si="1">IF(ISNUMBER(I11/D11*100),I11/D11*100,0)</f>
        <v>3.8798182429669481</v>
      </c>
      <c r="L11" s="26">
        <v>40672.137548829895</v>
      </c>
      <c r="M11" s="27">
        <v>9.3461292364822075</v>
      </c>
      <c r="N11" s="27">
        <f t="shared" ref="N11:N13" si="2">IF(ISNUMBER(L11/D11*100),L11/D11*100,0)</f>
        <v>31.625913281506346</v>
      </c>
    </row>
    <row r="12" spans="1:14" x14ac:dyDescent="0.2">
      <c r="A12" s="49" t="s">
        <v>10</v>
      </c>
      <c r="B12" s="26">
        <v>669313.77748175117</v>
      </c>
      <c r="C12" s="27">
        <v>9.7081657349538943</v>
      </c>
      <c r="D12" s="26">
        <v>593942.58753623511</v>
      </c>
      <c r="E12" s="27">
        <v>9.7301330031637079</v>
      </c>
      <c r="F12" s="26">
        <v>75371.189945514474</v>
      </c>
      <c r="G12" s="27">
        <v>9.5403429416464878</v>
      </c>
      <c r="H12" s="27">
        <f t="shared" si="0"/>
        <v>11.26096495863175</v>
      </c>
      <c r="I12" s="26">
        <v>53040.565453852912</v>
      </c>
      <c r="J12" s="27">
        <v>9.548848665920687</v>
      </c>
      <c r="K12" s="27">
        <f t="shared" si="1"/>
        <v>8.9302512678663621</v>
      </c>
      <c r="L12" s="26">
        <v>217151.72765794251</v>
      </c>
      <c r="M12" s="27">
        <v>8.7360592709035352</v>
      </c>
      <c r="N12" s="27">
        <f t="shared" si="2"/>
        <v>36.56106368104048</v>
      </c>
    </row>
    <row r="13" spans="1:14" x14ac:dyDescent="0.2">
      <c r="A13" s="48" t="s">
        <v>9</v>
      </c>
      <c r="B13" s="26">
        <v>467885.22682212095</v>
      </c>
      <c r="C13" s="27">
        <v>7.5761972541629987</v>
      </c>
      <c r="D13" s="26">
        <v>421120.69108940352</v>
      </c>
      <c r="E13" s="27">
        <v>7.4625024100091331</v>
      </c>
      <c r="F13" s="26">
        <v>46764.535732717362</v>
      </c>
      <c r="G13" s="27">
        <v>8.5679502298380292</v>
      </c>
      <c r="H13" s="27">
        <f t="shared" si="0"/>
        <v>9.9948733261664078</v>
      </c>
      <c r="I13" s="26">
        <v>53242.327728719996</v>
      </c>
      <c r="J13" s="27">
        <v>7.2406797286975015</v>
      </c>
      <c r="K13" s="27">
        <f t="shared" si="1"/>
        <v>12.643009202655564</v>
      </c>
      <c r="L13" s="26">
        <v>140876.17771427997</v>
      </c>
      <c r="M13" s="27">
        <v>7.2775001304740448</v>
      </c>
      <c r="N13" s="27">
        <f t="shared" si="2"/>
        <v>33.452684870421642</v>
      </c>
    </row>
    <row r="14" spans="1:14" x14ac:dyDescent="0.2">
      <c r="A14" s="48"/>
    </row>
    <row r="15" spans="1:14" x14ac:dyDescent="0.2">
      <c r="A15" s="40" t="s">
        <v>69</v>
      </c>
      <c r="B15" s="26"/>
      <c r="C15" s="27"/>
      <c r="D15" s="26"/>
      <c r="E15" s="27"/>
      <c r="F15" s="26"/>
      <c r="G15" s="27"/>
      <c r="H15" s="27"/>
      <c r="I15" s="26"/>
      <c r="J15" s="27"/>
      <c r="K15" s="27"/>
      <c r="L15" s="26"/>
      <c r="M15" s="27"/>
      <c r="N15" s="27"/>
    </row>
    <row r="16" spans="1:14" x14ac:dyDescent="0.2">
      <c r="A16" s="41" t="s">
        <v>66</v>
      </c>
      <c r="B16" s="26">
        <v>76240.869525295842</v>
      </c>
      <c r="C16" s="27">
        <v>0</v>
      </c>
      <c r="D16" s="26">
        <v>71343.656360157634</v>
      </c>
      <c r="E16" s="27">
        <v>0</v>
      </c>
      <c r="F16" s="26">
        <v>4897.2131651382488</v>
      </c>
      <c r="G16" s="27">
        <v>0</v>
      </c>
      <c r="H16" s="27">
        <f>F16/B16*100</f>
        <v>6.4233437992380322</v>
      </c>
      <c r="I16" s="26">
        <v>7115.7545202482133</v>
      </c>
      <c r="J16" s="27">
        <v>0</v>
      </c>
      <c r="K16" s="27">
        <f>IF(ISNUMBER(I16/D16*100),I16/D16*100,0)</f>
        <v>9.9739134259203119</v>
      </c>
      <c r="L16" s="26">
        <v>24829.279611517937</v>
      </c>
      <c r="M16" s="27">
        <v>0</v>
      </c>
      <c r="N16" s="27">
        <f>IF(ISNUMBER(L16/D16*100),L16/D16*100,0)</f>
        <v>34.802364888862108</v>
      </c>
    </row>
    <row r="17" spans="1:14" x14ac:dyDescent="0.2">
      <c r="A17" s="41" t="s">
        <v>91</v>
      </c>
      <c r="B17" s="26">
        <v>568366.67978768679</v>
      </c>
      <c r="C17" s="27">
        <v>4.8238182053323193</v>
      </c>
      <c r="D17" s="26">
        <v>516265.5716001757</v>
      </c>
      <c r="E17" s="27">
        <v>4.808067788627775</v>
      </c>
      <c r="F17" s="26">
        <v>52101.108187509155</v>
      </c>
      <c r="G17" s="27">
        <v>4.9798877816961458</v>
      </c>
      <c r="H17" s="27">
        <f t="shared" ref="H17:H21" si="3">F17/B17*100</f>
        <v>9.1668125596263863</v>
      </c>
      <c r="I17" s="26">
        <v>56794.232551927504</v>
      </c>
      <c r="J17" s="27">
        <v>4.606241439566757</v>
      </c>
      <c r="K17" s="27">
        <f t="shared" ref="K17:K21" si="4">IF(ISNUMBER(I17/D17*100),I17/D17*100,0)</f>
        <v>11.00097230498881</v>
      </c>
      <c r="L17" s="26">
        <v>196583.00063135708</v>
      </c>
      <c r="M17" s="27">
        <v>4.9330918376291226</v>
      </c>
      <c r="N17" s="27">
        <f t="shared" ref="N17:N21" si="5">IF(ISNUMBER(L17/D17*100),L17/D17*100,0)</f>
        <v>38.077883059690393</v>
      </c>
    </row>
    <row r="18" spans="1:14" x14ac:dyDescent="0.2">
      <c r="A18" s="41" t="s">
        <v>92</v>
      </c>
      <c r="B18" s="26">
        <v>169794.25454348826</v>
      </c>
      <c r="C18" s="27">
        <v>8.5479761958010219</v>
      </c>
      <c r="D18" s="26">
        <v>143682.33570575312</v>
      </c>
      <c r="E18" s="27">
        <v>8.5427401873357276</v>
      </c>
      <c r="F18" s="26">
        <v>26111.918837734433</v>
      </c>
      <c r="G18" s="27">
        <v>8.5767876336253437</v>
      </c>
      <c r="H18" s="27">
        <f t="shared" si="3"/>
        <v>15.378564432547723</v>
      </c>
      <c r="I18" s="26">
        <v>13181.93923082436</v>
      </c>
      <c r="J18" s="27">
        <v>8.4459885417164404</v>
      </c>
      <c r="K18" s="27">
        <f t="shared" si="4"/>
        <v>9.1743631296610015</v>
      </c>
      <c r="L18" s="26">
        <v>61769.519753535315</v>
      </c>
      <c r="M18" s="27">
        <v>8.601442923255707</v>
      </c>
      <c r="N18" s="27">
        <f t="shared" si="5"/>
        <v>42.990336599227504</v>
      </c>
    </row>
    <row r="19" spans="1:14" x14ac:dyDescent="0.2">
      <c r="A19" s="41" t="s">
        <v>93</v>
      </c>
      <c r="B19" s="26">
        <v>415221.72056844045</v>
      </c>
      <c r="C19" s="27">
        <v>11.631761348244332</v>
      </c>
      <c r="D19" s="26">
        <v>360274.16235210228</v>
      </c>
      <c r="E19" s="27">
        <v>11.648241064549769</v>
      </c>
      <c r="F19" s="26">
        <v>54947.558216337384</v>
      </c>
      <c r="G19" s="27">
        <v>11.523708940085076</v>
      </c>
      <c r="H19" s="27">
        <f t="shared" si="3"/>
        <v>13.233305363003151</v>
      </c>
      <c r="I19" s="26">
        <v>36975.038446477884</v>
      </c>
      <c r="J19" s="27">
        <v>11.463094865793737</v>
      </c>
      <c r="K19" s="27">
        <f t="shared" si="4"/>
        <v>10.263028079804826</v>
      </c>
      <c r="L19" s="26">
        <v>127008.41735799484</v>
      </c>
      <c r="M19" s="27">
        <v>11.664370347623196</v>
      </c>
      <c r="N19" s="27">
        <f t="shared" si="5"/>
        <v>35.25326838005865</v>
      </c>
    </row>
    <row r="20" spans="1:14" x14ac:dyDescent="0.2">
      <c r="A20" s="41" t="s">
        <v>67</v>
      </c>
      <c r="B20" s="26">
        <v>298066.29001260886</v>
      </c>
      <c r="C20" s="27">
        <v>16.122745651311174</v>
      </c>
      <c r="D20" s="26">
        <v>270565.86902368709</v>
      </c>
      <c r="E20" s="27">
        <v>16.182371345908614</v>
      </c>
      <c r="F20" s="26">
        <v>27500.420988921553</v>
      </c>
      <c r="G20" s="27">
        <v>15.53716111297498</v>
      </c>
      <c r="H20" s="27">
        <f t="shared" si="3"/>
        <v>9.2262768083429432</v>
      </c>
      <c r="I20" s="26">
        <v>22418.141026975427</v>
      </c>
      <c r="J20" s="27">
        <v>16.118084616077013</v>
      </c>
      <c r="K20" s="27">
        <f t="shared" si="4"/>
        <v>8.2856500370387796</v>
      </c>
      <c r="L20" s="26">
        <v>45287.609282099678</v>
      </c>
      <c r="M20" s="27">
        <v>15.454826069904827</v>
      </c>
      <c r="N20" s="27">
        <f t="shared" si="5"/>
        <v>16.738108707323654</v>
      </c>
    </row>
    <row r="21" spans="1:14" x14ac:dyDescent="0.2">
      <c r="A21" s="41" t="s">
        <v>68</v>
      </c>
      <c r="B21" s="26">
        <v>14105.991318389461</v>
      </c>
      <c r="C21" s="27">
        <v>0</v>
      </c>
      <c r="D21" s="26">
        <v>13430.354458861217</v>
      </c>
      <c r="E21" s="27">
        <v>0</v>
      </c>
      <c r="F21" s="26">
        <v>675.63685952824312</v>
      </c>
      <c r="G21" s="27">
        <v>0</v>
      </c>
      <c r="H21" s="27">
        <f t="shared" si="3"/>
        <v>4.78971554907623</v>
      </c>
      <c r="I21" s="26">
        <v>1499.9516885694723</v>
      </c>
      <c r="J21" s="27">
        <v>0</v>
      </c>
      <c r="K21" s="27">
        <f t="shared" si="4"/>
        <v>11.168370076635012</v>
      </c>
      <c r="L21" s="26">
        <v>4983.8828674487268</v>
      </c>
      <c r="M21" s="27">
        <v>0</v>
      </c>
      <c r="N21" s="27">
        <f t="shared" si="5"/>
        <v>37.109094050458289</v>
      </c>
    </row>
    <row r="22" spans="1:14" x14ac:dyDescent="0.2">
      <c r="A22" s="48"/>
    </row>
    <row r="23" spans="1:14" x14ac:dyDescent="0.2">
      <c r="A23" s="47" t="s">
        <v>8</v>
      </c>
    </row>
    <row r="24" spans="1:14" x14ac:dyDescent="0.2">
      <c r="A24" s="48" t="s">
        <v>7</v>
      </c>
      <c r="B24" s="26">
        <v>64189.64856931792</v>
      </c>
      <c r="C24" s="27">
        <v>8.210244116028214</v>
      </c>
      <c r="D24" s="26">
        <v>47667.344815512835</v>
      </c>
      <c r="E24" s="27">
        <v>8.1988958583914027</v>
      </c>
      <c r="F24" s="26">
        <v>16522.303753805085</v>
      </c>
      <c r="G24" s="27">
        <v>8.2423436749439478</v>
      </c>
      <c r="H24" s="27">
        <f t="shared" ref="H24:H30" si="6">F24/B24*100</f>
        <v>25.739825847407115</v>
      </c>
      <c r="I24" s="26">
        <v>4382.3789003603624</v>
      </c>
      <c r="J24" s="27">
        <v>8.5079371878604029</v>
      </c>
      <c r="K24" s="27">
        <f t="shared" ref="K24:K30" si="7">IF(ISNUMBER(I24/D24*100),I24/D24*100,0)</f>
        <v>9.1936710914390254</v>
      </c>
      <c r="L24" s="26">
        <v>20371.359534993539</v>
      </c>
      <c r="M24" s="27">
        <v>7.6169168054531422</v>
      </c>
      <c r="N24" s="27">
        <f t="shared" ref="N24:N30" si="8">IF(ISNUMBER(L24/D24*100),L24/D24*100,0)</f>
        <v>42.736509897576454</v>
      </c>
    </row>
    <row r="25" spans="1:14" x14ac:dyDescent="0.2">
      <c r="A25" s="48" t="s">
        <v>6</v>
      </c>
      <c r="B25" s="26">
        <v>205399.01396645349</v>
      </c>
      <c r="C25" s="27">
        <v>10.265166641957356</v>
      </c>
      <c r="D25" s="26">
        <v>164669.2185772582</v>
      </c>
      <c r="E25" s="27">
        <v>10.305095920657486</v>
      </c>
      <c r="F25" s="26">
        <v>40729.795389194624</v>
      </c>
      <c r="G25" s="27">
        <v>10.105847400864899</v>
      </c>
      <c r="H25" s="27">
        <f t="shared" si="6"/>
        <v>19.829596356215596</v>
      </c>
      <c r="I25" s="26">
        <v>14801.740432972201</v>
      </c>
      <c r="J25" s="27">
        <v>10.310843178322699</v>
      </c>
      <c r="K25" s="27">
        <f t="shared" si="7"/>
        <v>8.9887718912248538</v>
      </c>
      <c r="L25" s="26">
        <v>74701.407195035717</v>
      </c>
      <c r="M25" s="27">
        <v>9.6914143560258896</v>
      </c>
      <c r="N25" s="27">
        <f t="shared" si="8"/>
        <v>45.364524007859977</v>
      </c>
    </row>
    <row r="26" spans="1:14" x14ac:dyDescent="0.2">
      <c r="A26" s="48" t="s">
        <v>5</v>
      </c>
      <c r="B26" s="26">
        <v>208613.00695344587</v>
      </c>
      <c r="C26" s="27">
        <v>10.814084428763103</v>
      </c>
      <c r="D26" s="26">
        <v>178030.77280218445</v>
      </c>
      <c r="E26" s="27">
        <v>10.897149226815166</v>
      </c>
      <c r="F26" s="26">
        <v>30582.234151260989</v>
      </c>
      <c r="G26" s="27">
        <v>10.326396011548171</v>
      </c>
      <c r="H26" s="27">
        <f t="shared" si="6"/>
        <v>14.659792597728927</v>
      </c>
      <c r="I26" s="26">
        <v>17663.120297385394</v>
      </c>
      <c r="J26" s="27">
        <v>10.61838658297993</v>
      </c>
      <c r="K26" s="27">
        <f t="shared" si="7"/>
        <v>9.9213860724018978</v>
      </c>
      <c r="L26" s="26">
        <v>62924.255375949579</v>
      </c>
      <c r="M26" s="27">
        <v>9.9020719505569375</v>
      </c>
      <c r="N26" s="27">
        <f t="shared" si="8"/>
        <v>35.344594861623548</v>
      </c>
    </row>
    <row r="27" spans="1:14" x14ac:dyDescent="0.2">
      <c r="A27" s="48" t="s">
        <v>83</v>
      </c>
      <c r="B27" s="26">
        <v>240428.22750708309</v>
      </c>
      <c r="C27" s="27">
        <v>10.308038950797707</v>
      </c>
      <c r="D27" s="26">
        <v>215739.47552223102</v>
      </c>
      <c r="E27" s="27">
        <v>10.329429388617825</v>
      </c>
      <c r="F27" s="26">
        <v>24688.751984851773</v>
      </c>
      <c r="G27" s="27">
        <v>10.123676278055965</v>
      </c>
      <c r="H27" s="27">
        <f t="shared" si="6"/>
        <v>10.268657819774692</v>
      </c>
      <c r="I27" s="26">
        <v>24268.000074135438</v>
      </c>
      <c r="J27" s="27">
        <v>9.4851697990894852</v>
      </c>
      <c r="K27" s="27">
        <f t="shared" si="7"/>
        <v>11.248752698314002</v>
      </c>
      <c r="L27" s="26">
        <v>72542.523373601231</v>
      </c>
      <c r="M27" s="27">
        <v>9.0291336898762502</v>
      </c>
      <c r="N27" s="27">
        <f t="shared" si="8"/>
        <v>33.625057814755856</v>
      </c>
    </row>
    <row r="28" spans="1:14" x14ac:dyDescent="0.2">
      <c r="A28" s="48" t="s">
        <v>84</v>
      </c>
      <c r="B28" s="26">
        <v>315054.74787895172</v>
      </c>
      <c r="C28" s="27">
        <v>9.7022722200479166</v>
      </c>
      <c r="D28" s="26">
        <v>286081.79386004125</v>
      </c>
      <c r="E28" s="27">
        <v>9.7099616638892279</v>
      </c>
      <c r="F28" s="26">
        <v>28972.954018910597</v>
      </c>
      <c r="G28" s="27">
        <v>9.62845642717852</v>
      </c>
      <c r="H28" s="27">
        <f t="shared" si="6"/>
        <v>9.196164861493342</v>
      </c>
      <c r="I28" s="26">
        <v>34789.613998445289</v>
      </c>
      <c r="J28" s="27">
        <v>9.3111435129443176</v>
      </c>
      <c r="K28" s="27">
        <f t="shared" si="7"/>
        <v>12.160722823020778</v>
      </c>
      <c r="L28" s="26">
        <v>88669.379450065957</v>
      </c>
      <c r="M28" s="27">
        <v>8.5485145557463387</v>
      </c>
      <c r="N28" s="27">
        <f t="shared" si="8"/>
        <v>30.99441535711474</v>
      </c>
    </row>
    <row r="29" spans="1:14" x14ac:dyDescent="0.2">
      <c r="A29" s="48" t="s">
        <v>85</v>
      </c>
      <c r="B29" s="26">
        <v>367560.80089562514</v>
      </c>
      <c r="C29" s="27">
        <v>8.7639714283782535</v>
      </c>
      <c r="D29" s="26">
        <v>347261.92359581147</v>
      </c>
      <c r="E29" s="27">
        <v>8.808332408633138</v>
      </c>
      <c r="F29" s="26">
        <v>20298.877299813026</v>
      </c>
      <c r="G29" s="27">
        <v>7.9901559746405661</v>
      </c>
      <c r="H29" s="27">
        <f t="shared" si="6"/>
        <v>5.5225903443325075</v>
      </c>
      <c r="I29" s="26">
        <v>33252.197014244128</v>
      </c>
      <c r="J29" s="27">
        <v>7.2433713826153099</v>
      </c>
      <c r="K29" s="27">
        <f t="shared" si="7"/>
        <v>9.5755378735237766</v>
      </c>
      <c r="L29" s="26">
        <v>102472.07315356396</v>
      </c>
      <c r="M29" s="27">
        <v>7.4527105710849</v>
      </c>
      <c r="N29" s="27">
        <f t="shared" si="8"/>
        <v>29.508583058139788</v>
      </c>
    </row>
    <row r="30" spans="1:14" x14ac:dyDescent="0.2">
      <c r="A30" s="48" t="s">
        <v>86</v>
      </c>
      <c r="B30" s="26">
        <v>140550.35998502772</v>
      </c>
      <c r="C30" s="27">
        <v>6.8682416918498053</v>
      </c>
      <c r="D30" s="26">
        <v>136111.42032769468</v>
      </c>
      <c r="E30" s="27">
        <v>6.7923322734670668</v>
      </c>
      <c r="F30" s="26">
        <v>4438.9396573329977</v>
      </c>
      <c r="G30" s="27">
        <v>8.9868293709461913</v>
      </c>
      <c r="H30" s="27">
        <f t="shared" si="6"/>
        <v>3.1582556300858005</v>
      </c>
      <c r="I30" s="26">
        <v>8828.0067474800926</v>
      </c>
      <c r="J30" s="27">
        <v>6.3476180089051244</v>
      </c>
      <c r="K30" s="27">
        <f t="shared" si="7"/>
        <v>6.4858677737887449</v>
      </c>
      <c r="L30" s="26">
        <v>38780.711420742868</v>
      </c>
      <c r="M30" s="27">
        <v>5.9653084567590984</v>
      </c>
      <c r="N30" s="27">
        <f t="shared" si="8"/>
        <v>28.491886520158609</v>
      </c>
    </row>
    <row r="31" spans="1:14" x14ac:dyDescent="0.2">
      <c r="A31" s="50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4" x14ac:dyDescent="0.2">
      <c r="A32" s="1" t="str">
        <f>'C01'!$A$33</f>
        <v>Fuente: Instituto Nacional de Estadística (INE).  LXXXIV Encuesta Permanente de Hogares de Propósitos Múltiples, Junio 2026.</v>
      </c>
    </row>
    <row r="33" spans="1:14" x14ac:dyDescent="0.2">
      <c r="A33" s="31" t="s">
        <v>0</v>
      </c>
    </row>
    <row r="34" spans="1:14" x14ac:dyDescent="0.2">
      <c r="A34" s="1" t="s">
        <v>82</v>
      </c>
    </row>
    <row r="35" spans="1:14" x14ac:dyDescent="0.2">
      <c r="A35" s="1" t="s">
        <v>80</v>
      </c>
    </row>
    <row r="36" spans="1:14" x14ac:dyDescent="0.2">
      <c r="A36" s="1" t="s">
        <v>81</v>
      </c>
    </row>
    <row r="38" spans="1:14" x14ac:dyDescent="0.2">
      <c r="A38" s="89" t="str">
        <f>A1</f>
        <v>Cuadro No. 3. Fuerza de Trabajo (PEA) en condición de empleo, según dominio, Nivel educativo, Rangos de edad, rama de actividad  y ocupación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</row>
    <row r="39" spans="1:14" ht="26.25" customHeight="1" x14ac:dyDescent="0.35">
      <c r="A39" s="90" t="str">
        <f>A2</f>
        <v>Mujeres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</row>
    <row r="40" spans="1:14" x14ac:dyDescent="0.2">
      <c r="A40" s="23" t="s">
        <v>4</v>
      </c>
    </row>
    <row r="41" spans="1:14" ht="33.75" customHeight="1" x14ac:dyDescent="0.2">
      <c r="A41" s="91" t="str">
        <f>A3</f>
        <v>Categorías</v>
      </c>
      <c r="B41" s="93" t="s">
        <v>73</v>
      </c>
      <c r="C41" s="93"/>
      <c r="D41" s="93" t="s">
        <v>20</v>
      </c>
      <c r="E41" s="93"/>
      <c r="F41" s="93" t="s">
        <v>19</v>
      </c>
      <c r="G41" s="93"/>
      <c r="H41" s="93"/>
      <c r="I41" s="94" t="s">
        <v>78</v>
      </c>
      <c r="J41" s="94"/>
      <c r="K41" s="94"/>
      <c r="L41" s="94" t="s">
        <v>79</v>
      </c>
      <c r="M41" s="94"/>
      <c r="N41" s="94"/>
    </row>
    <row r="42" spans="1:14" x14ac:dyDescent="0.2">
      <c r="A42" s="92"/>
      <c r="B42" s="24" t="str">
        <f t="shared" ref="B42:N42" si="9">B4</f>
        <v>No.</v>
      </c>
      <c r="C42" s="24" t="str">
        <f t="shared" si="9"/>
        <v>AEP</v>
      </c>
      <c r="D42" s="24" t="str">
        <f t="shared" si="9"/>
        <v>No.</v>
      </c>
      <c r="E42" s="24" t="str">
        <f t="shared" si="9"/>
        <v>AEP</v>
      </c>
      <c r="F42" s="24" t="str">
        <f t="shared" si="9"/>
        <v>No.</v>
      </c>
      <c r="G42" s="24" t="str">
        <f t="shared" si="9"/>
        <v>AEP</v>
      </c>
      <c r="H42" s="24" t="str">
        <f t="shared" si="9"/>
        <v>TD</v>
      </c>
      <c r="I42" s="24" t="str">
        <f t="shared" si="9"/>
        <v>No.</v>
      </c>
      <c r="J42" s="24" t="str">
        <f t="shared" si="9"/>
        <v>AEP</v>
      </c>
      <c r="K42" s="24" t="str">
        <f t="shared" si="9"/>
        <v>TST</v>
      </c>
      <c r="L42" s="24" t="str">
        <f t="shared" si="9"/>
        <v>No.</v>
      </c>
      <c r="M42" s="24" t="str">
        <f t="shared" si="9"/>
        <v>AEP</v>
      </c>
      <c r="N42" s="24" t="str">
        <f t="shared" si="9"/>
        <v>TSI</v>
      </c>
    </row>
    <row r="44" spans="1:14" x14ac:dyDescent="0.2">
      <c r="A44" s="3" t="str">
        <f t="shared" ref="A44" si="10">A6</f>
        <v>Total Nacional</v>
      </c>
      <c r="B44" s="7">
        <f>B6</f>
        <v>1541795.805755941</v>
      </c>
      <c r="C44" s="6">
        <f t="shared" ref="C44:N44" si="11">C6</f>
        <v>9.5236636083673112</v>
      </c>
      <c r="D44" s="7">
        <f t="shared" si="11"/>
        <v>1375561.9495007547</v>
      </c>
      <c r="E44" s="6">
        <f t="shared" si="11"/>
        <v>9.512961984718233</v>
      </c>
      <c r="F44" s="7">
        <f t="shared" si="11"/>
        <v>166233.85625516938</v>
      </c>
      <c r="G44" s="6">
        <f t="shared" si="11"/>
        <v>9.6096260711291475</v>
      </c>
      <c r="H44" s="6">
        <f t="shared" si="11"/>
        <v>10.78183347201837</v>
      </c>
      <c r="I44" s="7">
        <f t="shared" si="11"/>
        <v>137985.05746502281</v>
      </c>
      <c r="J44" s="6">
        <f t="shared" si="11"/>
        <v>8.9521073681735572</v>
      </c>
      <c r="K44" s="6">
        <f t="shared" si="11"/>
        <v>10.03117725923598</v>
      </c>
      <c r="L44" s="7">
        <f t="shared" si="11"/>
        <v>460461.70950395585</v>
      </c>
      <c r="M44" s="6">
        <f t="shared" si="11"/>
        <v>8.5440146488213653</v>
      </c>
      <c r="N44" s="6">
        <f t="shared" si="11"/>
        <v>33.474443638912476</v>
      </c>
    </row>
    <row r="45" spans="1:14" x14ac:dyDescent="0.2">
      <c r="B45" s="5"/>
      <c r="C45" s="4"/>
      <c r="D45" s="5"/>
      <c r="E45" s="4"/>
      <c r="F45" s="5"/>
      <c r="G45" s="4"/>
      <c r="H45" s="4"/>
      <c r="I45" s="5"/>
      <c r="J45" s="4"/>
      <c r="K45" s="4"/>
      <c r="L45" s="5"/>
      <c r="M45" s="4"/>
      <c r="N45" s="4"/>
    </row>
    <row r="46" spans="1:14" x14ac:dyDescent="0.2">
      <c r="A46" s="77" t="s">
        <v>3</v>
      </c>
      <c r="B46" s="66"/>
      <c r="C46" s="67"/>
      <c r="D46" s="66"/>
      <c r="E46" s="67"/>
      <c r="F46" s="66"/>
      <c r="G46" s="67"/>
      <c r="H46" s="67"/>
      <c r="I46" s="66"/>
      <c r="J46" s="67"/>
      <c r="K46" s="67"/>
      <c r="L46" s="66"/>
      <c r="M46" s="67"/>
      <c r="N46" s="67"/>
    </row>
    <row r="47" spans="1:14" x14ac:dyDescent="0.2">
      <c r="A47" s="78" t="str">
        <f>'C02'!A47</f>
        <v>Agricultura, ganaderia, silvicultura y pesca</v>
      </c>
      <c r="B47" s="26">
        <v>59423.428618686426</v>
      </c>
      <c r="C47" s="27">
        <v>6.0508102385557887</v>
      </c>
      <c r="D47" s="26">
        <v>59423.428618686426</v>
      </c>
      <c r="E47" s="27">
        <v>6.0508102385557887</v>
      </c>
      <c r="F47" s="26">
        <v>0</v>
      </c>
      <c r="G47" s="27">
        <v>0</v>
      </c>
      <c r="H47" s="27">
        <f>F47/B47*100</f>
        <v>0</v>
      </c>
      <c r="I47" s="26">
        <v>7882.1954533775606</v>
      </c>
      <c r="J47" s="27">
        <v>6.5521621772253491</v>
      </c>
      <c r="K47" s="27">
        <f>IF(ISNUMBER(I47/D47*100),I47/D47*100,0)</f>
        <v>13.264457532325737</v>
      </c>
      <c r="L47" s="26">
        <v>12377.688096261863</v>
      </c>
      <c r="M47" s="27">
        <v>6.1308882652299292</v>
      </c>
      <c r="N47" s="27">
        <f>IF(ISNUMBER(L47/D47*100),L47/D47*100,0)</f>
        <v>20.829643095298522</v>
      </c>
    </row>
    <row r="48" spans="1:14" x14ac:dyDescent="0.2">
      <c r="A48" s="78" t="str">
        <f>'C02'!A48</f>
        <v>Explotacion de minas y canteras</v>
      </c>
      <c r="B48" s="26">
        <v>457.32724350856773</v>
      </c>
      <c r="C48" s="27">
        <v>5.6077519213115483</v>
      </c>
      <c r="D48" s="26">
        <v>457.32724350856773</v>
      </c>
      <c r="E48" s="27">
        <v>5.6077519213115483</v>
      </c>
      <c r="F48" s="26">
        <v>0</v>
      </c>
      <c r="G48" s="27">
        <v>0</v>
      </c>
      <c r="H48" s="27">
        <f t="shared" ref="H48:H60" si="12">F48/B48*100</f>
        <v>0</v>
      </c>
      <c r="I48" s="26">
        <v>73.526875441901439</v>
      </c>
      <c r="J48" s="27">
        <v>10</v>
      </c>
      <c r="K48" s="27">
        <f t="shared" ref="K48:K60" si="13">IF(ISNUMBER(I48/D48*100),I48/D48*100,0)</f>
        <v>16.07751921311549</v>
      </c>
      <c r="L48" s="26">
        <v>236.74661718286342</v>
      </c>
      <c r="M48" s="27">
        <v>4</v>
      </c>
      <c r="N48" s="27">
        <f t="shared" ref="N48:N60" si="14">IF(ISNUMBER(L48/D48*100),L48/D48*100,0)</f>
        <v>51.767442360653526</v>
      </c>
    </row>
    <row r="49" spans="1:14" x14ac:dyDescent="0.2">
      <c r="A49" s="78" t="str">
        <f>'C02'!A49</f>
        <v>Industria manufacturera</v>
      </c>
      <c r="B49" s="26">
        <v>182706.40781319264</v>
      </c>
      <c r="C49" s="27">
        <v>8.1641311866903461</v>
      </c>
      <c r="D49" s="26">
        <v>182706.40781319264</v>
      </c>
      <c r="E49" s="27">
        <v>8.1641311866903461</v>
      </c>
      <c r="F49" s="26">
        <v>0</v>
      </c>
      <c r="G49" s="27">
        <v>0</v>
      </c>
      <c r="H49" s="27">
        <f t="shared" si="12"/>
        <v>0</v>
      </c>
      <c r="I49" s="26">
        <v>27014.076323288566</v>
      </c>
      <c r="J49" s="27">
        <v>7.5469634067611002</v>
      </c>
      <c r="K49" s="27">
        <f t="shared" si="13"/>
        <v>14.785511163302486</v>
      </c>
      <c r="L49" s="26">
        <v>65338.535856765891</v>
      </c>
      <c r="M49" s="27">
        <v>8.2918204248861684</v>
      </c>
      <c r="N49" s="27">
        <f t="shared" si="14"/>
        <v>35.761491147902703</v>
      </c>
    </row>
    <row r="50" spans="1:14" ht="22.5" x14ac:dyDescent="0.2">
      <c r="A50" s="78" t="str">
        <f>'C02'!A50</f>
        <v>Suministro de electricidad, gas, vapor y aire acondicionado</v>
      </c>
      <c r="B50" s="26">
        <v>1213.9207405161874</v>
      </c>
      <c r="C50" s="27">
        <v>14.33217413363702</v>
      </c>
      <c r="D50" s="26">
        <v>1213.9207405161874</v>
      </c>
      <c r="E50" s="27">
        <v>14.33217413363702</v>
      </c>
      <c r="F50" s="26">
        <v>0</v>
      </c>
      <c r="G50" s="27">
        <v>0</v>
      </c>
      <c r="H50" s="27">
        <f t="shared" si="12"/>
        <v>0</v>
      </c>
      <c r="I50" s="26">
        <v>102.6841724136311</v>
      </c>
      <c r="J50" s="27">
        <v>15</v>
      </c>
      <c r="K50" s="27">
        <f t="shared" si="13"/>
        <v>8.4588860694453079</v>
      </c>
      <c r="L50" s="26">
        <v>115.31939952736357</v>
      </c>
      <c r="M50" s="27">
        <v>16</v>
      </c>
      <c r="N50" s="27">
        <f t="shared" si="14"/>
        <v>9.4997470327697897</v>
      </c>
    </row>
    <row r="51" spans="1:14" ht="33.75" x14ac:dyDescent="0.2">
      <c r="A51" s="78" t="str">
        <f>'C02'!A51</f>
        <v>Suministro de agua, evacuacion de aguas residuales, gestion de desechos y descontaminacion</v>
      </c>
      <c r="B51" s="26">
        <v>2502.6116672678481</v>
      </c>
      <c r="C51" s="27">
        <v>7.3118010119628476</v>
      </c>
      <c r="D51" s="26">
        <v>2502.6116672678481</v>
      </c>
      <c r="E51" s="27">
        <v>7.3118010119628476</v>
      </c>
      <c r="F51" s="26">
        <v>0</v>
      </c>
      <c r="G51" s="27">
        <v>0</v>
      </c>
      <c r="H51" s="27">
        <f t="shared" si="12"/>
        <v>0</v>
      </c>
      <c r="I51" s="26">
        <v>251.29581020023619</v>
      </c>
      <c r="J51" s="27">
        <v>4</v>
      </c>
      <c r="K51" s="27">
        <f t="shared" si="13"/>
        <v>10.041342549744481</v>
      </c>
      <c r="L51" s="26">
        <v>818.41744840665535</v>
      </c>
      <c r="M51" s="27">
        <v>8.8812126909140758</v>
      </c>
      <c r="N51" s="27">
        <f t="shared" si="14"/>
        <v>32.70253468050592</v>
      </c>
    </row>
    <row r="52" spans="1:14" x14ac:dyDescent="0.2">
      <c r="A52" s="78" t="str">
        <f>'C02'!A52</f>
        <v>Construccion</v>
      </c>
      <c r="B52" s="26">
        <v>7123.3666858019187</v>
      </c>
      <c r="C52" s="27">
        <v>11.081895699117601</v>
      </c>
      <c r="D52" s="26">
        <v>7123.3666858019187</v>
      </c>
      <c r="E52" s="27">
        <v>11.081895699117601</v>
      </c>
      <c r="F52" s="26">
        <v>0</v>
      </c>
      <c r="G52" s="27">
        <v>0</v>
      </c>
      <c r="H52" s="27">
        <f t="shared" si="12"/>
        <v>0</v>
      </c>
      <c r="I52" s="26">
        <v>577.81553268691425</v>
      </c>
      <c r="J52" s="27">
        <v>10.75013178299845</v>
      </c>
      <c r="K52" s="27">
        <f t="shared" si="13"/>
        <v>8.111551155138466</v>
      </c>
      <c r="L52" s="26">
        <v>2194.6757972834221</v>
      </c>
      <c r="M52" s="27">
        <v>6.2940649330041412</v>
      </c>
      <c r="N52" s="27">
        <f t="shared" si="14"/>
        <v>30.809530017004239</v>
      </c>
    </row>
    <row r="53" spans="1:14" ht="22.5" x14ac:dyDescent="0.2">
      <c r="A53" s="78" t="str">
        <f>'C02'!A53</f>
        <v>Comercio al por mayor y al por menor, reparacion de vehiculos automotores y motocicletas</v>
      </c>
      <c r="B53" s="26">
        <v>433750.55994176626</v>
      </c>
      <c r="C53" s="27">
        <v>8.6527174872490171</v>
      </c>
      <c r="D53" s="26">
        <v>433750.55994176626</v>
      </c>
      <c r="E53" s="27">
        <v>8.6527174872490171</v>
      </c>
      <c r="F53" s="26">
        <v>0</v>
      </c>
      <c r="G53" s="27">
        <v>0</v>
      </c>
      <c r="H53" s="27">
        <f t="shared" si="12"/>
        <v>0</v>
      </c>
      <c r="I53" s="26">
        <v>25071.692077356714</v>
      </c>
      <c r="J53" s="27">
        <v>8.5049067442818238</v>
      </c>
      <c r="K53" s="27">
        <f t="shared" si="13"/>
        <v>5.7802097317690491</v>
      </c>
      <c r="L53" s="26">
        <v>175000.92074536553</v>
      </c>
      <c r="M53" s="27">
        <v>8.1293058792211692</v>
      </c>
      <c r="N53" s="27">
        <f t="shared" si="14"/>
        <v>40.345981517317348</v>
      </c>
    </row>
    <row r="54" spans="1:14" x14ac:dyDescent="0.2">
      <c r="A54" s="78" t="str">
        <f>'C02'!A54</f>
        <v>Transporte y almacenamiento</v>
      </c>
      <c r="B54" s="26">
        <v>7087.5970036404733</v>
      </c>
      <c r="C54" s="27">
        <v>12.689894483306265</v>
      </c>
      <c r="D54" s="26">
        <v>7087.5970036404733</v>
      </c>
      <c r="E54" s="27">
        <v>12.689894483306265</v>
      </c>
      <c r="F54" s="26">
        <v>0</v>
      </c>
      <c r="G54" s="27">
        <v>0</v>
      </c>
      <c r="H54" s="27">
        <f t="shared" si="12"/>
        <v>0</v>
      </c>
      <c r="I54" s="26">
        <v>269.07859889718162</v>
      </c>
      <c r="J54" s="27">
        <v>10</v>
      </c>
      <c r="K54" s="27">
        <f t="shared" si="13"/>
        <v>3.7964714805169102</v>
      </c>
      <c r="L54" s="26">
        <v>2560.6891002980956</v>
      </c>
      <c r="M54" s="27">
        <v>11.025164829968805</v>
      </c>
      <c r="N54" s="27">
        <f t="shared" si="14"/>
        <v>36.129157724159874</v>
      </c>
    </row>
    <row r="55" spans="1:14" x14ac:dyDescent="0.2">
      <c r="A55" s="78" t="str">
        <f>'C02'!A55</f>
        <v>Actividades de alojamiento y de servicios de comida</v>
      </c>
      <c r="B55" s="26">
        <v>141156.24644980798</v>
      </c>
      <c r="C55" s="27">
        <v>8.1029161057182648</v>
      </c>
      <c r="D55" s="26">
        <v>141156.24644980798</v>
      </c>
      <c r="E55" s="27">
        <v>8.1029161057182648</v>
      </c>
      <c r="F55" s="26">
        <v>0</v>
      </c>
      <c r="G55" s="27">
        <v>0</v>
      </c>
      <c r="H55" s="27">
        <f t="shared" si="12"/>
        <v>0</v>
      </c>
      <c r="I55" s="26">
        <v>14996.036579482123</v>
      </c>
      <c r="J55" s="27">
        <v>8.0463482782264677</v>
      </c>
      <c r="K55" s="27">
        <f t="shared" si="13"/>
        <v>10.623714470060225</v>
      </c>
      <c r="L55" s="26">
        <v>55425.659241829497</v>
      </c>
      <c r="M55" s="27">
        <v>8.0424496909734149</v>
      </c>
      <c r="N55" s="27">
        <f t="shared" si="14"/>
        <v>39.265466910483219</v>
      </c>
    </row>
    <row r="56" spans="1:14" x14ac:dyDescent="0.2">
      <c r="A56" s="78" t="str">
        <f>'C02'!A56</f>
        <v>Informacion y comunicaciones</v>
      </c>
      <c r="B56" s="26">
        <v>5840.3472177848571</v>
      </c>
      <c r="C56" s="27">
        <v>15.003063325976004</v>
      </c>
      <c r="D56" s="26">
        <v>5840.3472177848571</v>
      </c>
      <c r="E56" s="27">
        <v>15.003063325976004</v>
      </c>
      <c r="F56" s="26">
        <v>0</v>
      </c>
      <c r="G56" s="27">
        <v>0</v>
      </c>
      <c r="H56" s="27">
        <f t="shared" si="12"/>
        <v>0</v>
      </c>
      <c r="I56" s="26">
        <v>390.51342112675388</v>
      </c>
      <c r="J56" s="27">
        <v>16.073825503355703</v>
      </c>
      <c r="K56" s="27">
        <f t="shared" si="13"/>
        <v>6.6864761043243055</v>
      </c>
      <c r="L56" s="26">
        <v>2137.7395089628103</v>
      </c>
      <c r="M56" s="27">
        <v>14.543696731650007</v>
      </c>
      <c r="N56" s="27">
        <f t="shared" si="14"/>
        <v>36.60295234593292</v>
      </c>
    </row>
    <row r="57" spans="1:14" x14ac:dyDescent="0.2">
      <c r="A57" s="78" t="str">
        <f>'C02'!A57</f>
        <v>Actividades finacieras y de seguros</v>
      </c>
      <c r="B57" s="26">
        <v>24306.965870918921</v>
      </c>
      <c r="C57" s="27">
        <v>14.356267376696501</v>
      </c>
      <c r="D57" s="26">
        <v>24306.965870918921</v>
      </c>
      <c r="E57" s="27">
        <v>14.356267376696501</v>
      </c>
      <c r="F57" s="26">
        <v>0</v>
      </c>
      <c r="G57" s="27">
        <v>0</v>
      </c>
      <c r="H57" s="27">
        <f t="shared" si="12"/>
        <v>0</v>
      </c>
      <c r="I57" s="26">
        <v>1524.0164566468497</v>
      </c>
      <c r="J57" s="27">
        <v>15.669901891599562</v>
      </c>
      <c r="K57" s="27">
        <f t="shared" si="13"/>
        <v>6.2698753301422823</v>
      </c>
      <c r="L57" s="26">
        <v>5789.3213126656719</v>
      </c>
      <c r="M57" s="27">
        <v>13.216138115117115</v>
      </c>
      <c r="N57" s="27">
        <f t="shared" si="14"/>
        <v>23.817539973559882</v>
      </c>
    </row>
    <row r="58" spans="1:14" x14ac:dyDescent="0.2">
      <c r="A58" s="78" t="str">
        <f>'C02'!A58</f>
        <v>Actividades inmobiliarias</v>
      </c>
      <c r="B58" s="26">
        <v>2172.4186034072195</v>
      </c>
      <c r="C58" s="27">
        <v>12.728580905854274</v>
      </c>
      <c r="D58" s="26">
        <v>2172.4186034072195</v>
      </c>
      <c r="E58" s="27">
        <v>12.728580905854274</v>
      </c>
      <c r="F58" s="26">
        <v>0</v>
      </c>
      <c r="G58" s="27">
        <v>0</v>
      </c>
      <c r="H58" s="27">
        <f t="shared" si="12"/>
        <v>0</v>
      </c>
      <c r="I58" s="26">
        <v>294.10750176760575</v>
      </c>
      <c r="J58" s="27">
        <v>6</v>
      </c>
      <c r="K58" s="27">
        <f t="shared" si="13"/>
        <v>13.538251850095918</v>
      </c>
      <c r="L58" s="26">
        <v>748.66937748702912</v>
      </c>
      <c r="M58" s="27">
        <v>13.285680597100958</v>
      </c>
      <c r="N58" s="27">
        <f t="shared" si="14"/>
        <v>34.462482337097313</v>
      </c>
    </row>
    <row r="59" spans="1:14" x14ac:dyDescent="0.2">
      <c r="A59" s="78" t="str">
        <f>'C02'!A59</f>
        <v>Actividades profesionales, cientificas y tecnicas</v>
      </c>
      <c r="B59" s="26">
        <v>24437.882901318462</v>
      </c>
      <c r="C59" s="27">
        <v>14.682880019262067</v>
      </c>
      <c r="D59" s="26">
        <v>24437.882901318462</v>
      </c>
      <c r="E59" s="27">
        <v>14.682880019262067</v>
      </c>
      <c r="F59" s="26">
        <v>0</v>
      </c>
      <c r="G59" s="27">
        <v>0</v>
      </c>
      <c r="H59" s="27">
        <f t="shared" si="12"/>
        <v>0</v>
      </c>
      <c r="I59" s="26">
        <v>2655.4972545828937</v>
      </c>
      <c r="J59" s="27">
        <v>14.412929579792737</v>
      </c>
      <c r="K59" s="27">
        <f t="shared" si="13"/>
        <v>10.86631466934325</v>
      </c>
      <c r="L59" s="26">
        <v>1211.465320880535</v>
      </c>
      <c r="M59" s="27">
        <v>14.299683273727602</v>
      </c>
      <c r="N59" s="27">
        <f t="shared" si="14"/>
        <v>4.9573251732668489</v>
      </c>
    </row>
    <row r="60" spans="1:14" x14ac:dyDescent="0.2">
      <c r="A60" s="78" t="str">
        <f>'C02'!A60</f>
        <v>Actividades de servicios administrativos y de apoyo</v>
      </c>
      <c r="B60" s="26">
        <v>41250.088862193574</v>
      </c>
      <c r="C60" s="27">
        <v>11.020753710305193</v>
      </c>
      <c r="D60" s="26">
        <v>41250.088862193574</v>
      </c>
      <c r="E60" s="27">
        <v>11.020753710305193</v>
      </c>
      <c r="F60" s="26">
        <v>0</v>
      </c>
      <c r="G60" s="27">
        <v>0</v>
      </c>
      <c r="H60" s="27">
        <f t="shared" si="12"/>
        <v>0</v>
      </c>
      <c r="I60" s="26">
        <v>4483.2838000494339</v>
      </c>
      <c r="J60" s="27">
        <v>11.055847328087191</v>
      </c>
      <c r="K60" s="27">
        <f t="shared" si="13"/>
        <v>10.868543374602138</v>
      </c>
      <c r="L60" s="26">
        <v>15722.320626428567</v>
      </c>
      <c r="M60" s="27">
        <v>9.9502267266990394</v>
      </c>
      <c r="N60" s="27">
        <f t="shared" si="14"/>
        <v>38.114634562250238</v>
      </c>
    </row>
    <row r="61" spans="1:14" ht="22.5" x14ac:dyDescent="0.2">
      <c r="A61" s="78" t="str">
        <f>'C02'!A61</f>
        <v>Aministracion publica y defensa, planes de seguridad social de afiliacion obligatoria</v>
      </c>
      <c r="B61" s="26">
        <v>40694.035820097008</v>
      </c>
      <c r="C61" s="27">
        <v>12.880380577537197</v>
      </c>
      <c r="D61" s="26">
        <v>40694.035820097008</v>
      </c>
      <c r="E61" s="27">
        <v>12.880380577537197</v>
      </c>
      <c r="F61" s="26">
        <v>0</v>
      </c>
      <c r="G61" s="27">
        <v>0</v>
      </c>
      <c r="H61" s="27">
        <f>F61/B61*100</f>
        <v>0</v>
      </c>
      <c r="I61" s="26">
        <v>1123.2545880295463</v>
      </c>
      <c r="J61" s="27">
        <v>10.238494552190192</v>
      </c>
      <c r="K61" s="27">
        <f>IF(ISNUMBER(I61/D61*100),I61/D61*100,0)</f>
        <v>2.7602437688788291</v>
      </c>
      <c r="L61" s="26">
        <v>13071.808453203363</v>
      </c>
      <c r="M61" s="27">
        <v>11.095277580213791</v>
      </c>
      <c r="N61" s="27">
        <f>IF(ISNUMBER(L61/D61*100),L61/D61*100,0)</f>
        <v>32.122172671671379</v>
      </c>
    </row>
    <row r="62" spans="1:14" x14ac:dyDescent="0.2">
      <c r="A62" s="78" t="str">
        <f>'C02'!A62</f>
        <v>Enseñanza</v>
      </c>
      <c r="B62" s="26">
        <v>98312.262253406909</v>
      </c>
      <c r="C62" s="27">
        <v>14.660981278832287</v>
      </c>
      <c r="D62" s="26">
        <v>98312.262253406909</v>
      </c>
      <c r="E62" s="27">
        <v>14.660981278832287</v>
      </c>
      <c r="F62" s="26">
        <v>0</v>
      </c>
      <c r="G62" s="27">
        <v>0</v>
      </c>
      <c r="H62" s="27">
        <f t="shared" ref="H62:H70" si="15">F62/B62*100</f>
        <v>0</v>
      </c>
      <c r="I62" s="26">
        <v>10776.874522949904</v>
      </c>
      <c r="J62" s="27">
        <v>14.384297098198626</v>
      </c>
      <c r="K62" s="27">
        <f t="shared" ref="K62:K70" si="16">IF(ISNUMBER(I62/D62*100),I62/D62*100,0)</f>
        <v>10.961882349092667</v>
      </c>
      <c r="L62" s="26">
        <v>5962.7948787073801</v>
      </c>
      <c r="M62" s="27">
        <v>12.966072303297508</v>
      </c>
      <c r="N62" s="27">
        <f t="shared" ref="N62:N70" si="17">IF(ISNUMBER(L62/D62*100),L62/D62*100,0)</f>
        <v>6.0651588540784962</v>
      </c>
    </row>
    <row r="63" spans="1:14" ht="22.5" x14ac:dyDescent="0.2">
      <c r="A63" s="78" t="str">
        <f>'C02'!A63</f>
        <v>Actividades de atencion de la salud humana y de asistencia social</v>
      </c>
      <c r="B63" s="26">
        <v>67228.050649163561</v>
      </c>
      <c r="C63" s="27">
        <v>13.322775945086285</v>
      </c>
      <c r="D63" s="26">
        <v>67228.050649163561</v>
      </c>
      <c r="E63" s="27">
        <v>13.322775945086285</v>
      </c>
      <c r="F63" s="26">
        <v>0</v>
      </c>
      <c r="G63" s="27">
        <v>0</v>
      </c>
      <c r="H63" s="27">
        <f t="shared" si="15"/>
        <v>0</v>
      </c>
      <c r="I63" s="26">
        <v>4192.9804610834271</v>
      </c>
      <c r="J63" s="27">
        <v>14.343868651908226</v>
      </c>
      <c r="K63" s="27">
        <f t="shared" si="16"/>
        <v>6.2369508272148533</v>
      </c>
      <c r="L63" s="26">
        <v>19253.664489020644</v>
      </c>
      <c r="M63" s="27">
        <v>11.348225716891431</v>
      </c>
      <c r="N63" s="27">
        <f t="shared" si="17"/>
        <v>28.639331801390249</v>
      </c>
    </row>
    <row r="64" spans="1:14" ht="22.5" x14ac:dyDescent="0.2">
      <c r="A64" s="78" t="str">
        <f>'C02'!A64</f>
        <v>Actividades artisticas, de entretenimiento y recreativas</v>
      </c>
      <c r="B64" s="26">
        <v>5527.9031972075436</v>
      </c>
      <c r="C64" s="27">
        <v>10.901722727653548</v>
      </c>
      <c r="D64" s="26">
        <v>5527.9031972075436</v>
      </c>
      <c r="E64" s="27">
        <v>10.901722727653548</v>
      </c>
      <c r="F64" s="26">
        <v>0</v>
      </c>
      <c r="G64" s="27">
        <v>0</v>
      </c>
      <c r="H64" s="27">
        <f t="shared" si="15"/>
        <v>0</v>
      </c>
      <c r="I64" s="26">
        <v>1489.3520199705681</v>
      </c>
      <c r="J64" s="27">
        <v>8.9469418147304332</v>
      </c>
      <c r="K64" s="27">
        <f t="shared" si="16"/>
        <v>26.942440322090373</v>
      </c>
      <c r="L64" s="26">
        <v>1005.2482044411399</v>
      </c>
      <c r="M64" s="27">
        <v>7.3392987880158298</v>
      </c>
      <c r="N64" s="27">
        <f t="shared" si="17"/>
        <v>18.184982055202191</v>
      </c>
    </row>
    <row r="65" spans="1:14" x14ac:dyDescent="0.2">
      <c r="A65" s="78" t="str">
        <f>'C02'!A65</f>
        <v>Otras actividades de servicios</v>
      </c>
      <c r="B65" s="26">
        <v>71332.512656641396</v>
      </c>
      <c r="C65" s="27">
        <v>8.6964337469350923</v>
      </c>
      <c r="D65" s="26">
        <v>71332.512656641396</v>
      </c>
      <c r="E65" s="27">
        <v>8.6964337469350923</v>
      </c>
      <c r="F65" s="26">
        <v>0</v>
      </c>
      <c r="G65" s="27">
        <v>0</v>
      </c>
      <c r="H65" s="27">
        <f t="shared" si="15"/>
        <v>0</v>
      </c>
      <c r="I65" s="26">
        <v>12890.598045399312</v>
      </c>
      <c r="J65" s="27">
        <v>8.0019699093040462</v>
      </c>
      <c r="K65" s="27">
        <f t="shared" si="16"/>
        <v>18.071139744436209</v>
      </c>
      <c r="L65" s="26">
        <v>13403.58073453547</v>
      </c>
      <c r="M65" s="27">
        <v>10.638817077641441</v>
      </c>
      <c r="N65" s="27">
        <f t="shared" si="17"/>
        <v>18.790282628979469</v>
      </c>
    </row>
    <row r="66" spans="1:14" ht="33.75" x14ac:dyDescent="0.2">
      <c r="A66" s="78" t="str">
        <f>'C02'!A66</f>
        <v>Actividades de los hogares como empleadores y actividades no diferenciadas de los hogares como productores de bienes y s</v>
      </c>
      <c r="B66" s="26">
        <v>131104.71812906861</v>
      </c>
      <c r="C66" s="27">
        <v>6.8829507587612264</v>
      </c>
      <c r="D66" s="26">
        <v>131104.71812906861</v>
      </c>
      <c r="E66" s="27">
        <v>6.8829507587612264</v>
      </c>
      <c r="F66" s="26">
        <v>0</v>
      </c>
      <c r="G66" s="27">
        <v>0</v>
      </c>
      <c r="H66" s="27">
        <f t="shared" si="15"/>
        <v>0</v>
      </c>
      <c r="I66" s="26">
        <v>21046.993944348793</v>
      </c>
      <c r="J66" s="27">
        <v>7.1535875004294995</v>
      </c>
      <c r="K66" s="27">
        <f t="shared" si="16"/>
        <v>16.05357476428016</v>
      </c>
      <c r="L66" s="26">
        <v>60000.288311121993</v>
      </c>
      <c r="M66" s="27">
        <v>7.050138665060782</v>
      </c>
      <c r="N66" s="27">
        <f t="shared" si="17"/>
        <v>45.76516327357001</v>
      </c>
    </row>
    <row r="67" spans="1:14" ht="22.5" x14ac:dyDescent="0.2">
      <c r="A67" s="78" t="str">
        <f>'C02'!A67</f>
        <v>Actividades de organizaciones y organos extraterritoriales</v>
      </c>
      <c r="B67" s="26">
        <v>1369.3256100924054</v>
      </c>
      <c r="C67" s="27">
        <v>16.217966747960688</v>
      </c>
      <c r="D67" s="26">
        <v>1369.3256100924054</v>
      </c>
      <c r="E67" s="27">
        <v>16.217966747960688</v>
      </c>
      <c r="F67" s="26">
        <v>0</v>
      </c>
      <c r="G67" s="27">
        <v>0</v>
      </c>
      <c r="H67" s="27">
        <f t="shared" si="15"/>
        <v>0</v>
      </c>
      <c r="I67" s="26">
        <v>102.6841724136311</v>
      </c>
      <c r="J67" s="27">
        <v>11</v>
      </c>
      <c r="K67" s="27">
        <f t="shared" si="16"/>
        <v>7.498886434082082</v>
      </c>
      <c r="L67" s="26">
        <v>269.07859889718162</v>
      </c>
      <c r="M67" s="27">
        <v>16</v>
      </c>
      <c r="N67" s="27">
        <f t="shared" si="17"/>
        <v>19.65044668075868</v>
      </c>
    </row>
    <row r="68" spans="1:14" x14ac:dyDescent="0.2">
      <c r="A68" s="78" t="str">
        <f>'C02'!A68</f>
        <v>Rama de actividad NO especificadas</v>
      </c>
      <c r="B68" s="26">
        <v>0</v>
      </c>
      <c r="C68" s="27">
        <v>0</v>
      </c>
      <c r="D68" s="26">
        <v>0</v>
      </c>
      <c r="E68" s="27">
        <v>0</v>
      </c>
      <c r="F68" s="26">
        <v>0</v>
      </c>
      <c r="G68" s="27">
        <v>0</v>
      </c>
      <c r="H68" s="27" t="e">
        <f t="shared" si="15"/>
        <v>#DIV/0!</v>
      </c>
      <c r="I68" s="26">
        <v>0</v>
      </c>
      <c r="J68" s="27">
        <v>0</v>
      </c>
      <c r="K68" s="27">
        <f t="shared" si="16"/>
        <v>0</v>
      </c>
      <c r="L68" s="26">
        <v>0</v>
      </c>
      <c r="M68" s="27">
        <v>0</v>
      </c>
      <c r="N68" s="27">
        <f t="shared" si="17"/>
        <v>0</v>
      </c>
    </row>
    <row r="69" spans="1:14" x14ac:dyDescent="0.2">
      <c r="A69" s="78" t="str">
        <f>'C02'!A69</f>
        <v>Busca trabajo por primera vez</v>
      </c>
      <c r="B69" s="26">
        <v>43205.345546531527</v>
      </c>
      <c r="C69" s="27">
        <v>9.7045677874609009</v>
      </c>
      <c r="D69" s="26">
        <v>0</v>
      </c>
      <c r="E69" s="27">
        <v>0</v>
      </c>
      <c r="F69" s="26">
        <v>43205.345546531527</v>
      </c>
      <c r="G69" s="27">
        <v>9.7045677874609009</v>
      </c>
      <c r="H69" s="27">
        <f t="shared" si="15"/>
        <v>100</v>
      </c>
      <c r="I69" s="26">
        <v>0</v>
      </c>
      <c r="J69" s="27">
        <v>0</v>
      </c>
      <c r="K69" s="27">
        <f t="shared" si="16"/>
        <v>0</v>
      </c>
      <c r="L69" s="26">
        <v>0</v>
      </c>
      <c r="M69" s="27">
        <v>0</v>
      </c>
      <c r="N69" s="27">
        <f t="shared" si="17"/>
        <v>0</v>
      </c>
    </row>
    <row r="70" spans="1:14" x14ac:dyDescent="0.2">
      <c r="A70" s="78" t="str">
        <f>'C02'!A70</f>
        <v>NS/NR</v>
      </c>
      <c r="B70" s="26">
        <v>26563.971565242544</v>
      </c>
      <c r="C70" s="27">
        <v>10.544499091222077</v>
      </c>
      <c r="D70" s="26">
        <v>26563.971565242544</v>
      </c>
      <c r="E70" s="27">
        <v>10.544499091222077</v>
      </c>
      <c r="F70" s="26">
        <v>0</v>
      </c>
      <c r="G70" s="27">
        <v>0</v>
      </c>
      <c r="H70" s="27">
        <f t="shared" si="15"/>
        <v>0</v>
      </c>
      <c r="I70" s="26">
        <v>776.49985350937095</v>
      </c>
      <c r="J70" s="27">
        <v>13.301640324947481</v>
      </c>
      <c r="K70" s="27">
        <f t="shared" si="16"/>
        <v>2.9231316243591268</v>
      </c>
      <c r="L70" s="26">
        <v>7817.0773846808925</v>
      </c>
      <c r="M70" s="27">
        <v>9.384799601056983</v>
      </c>
      <c r="N70" s="27">
        <f t="shared" si="17"/>
        <v>29.42736693374983</v>
      </c>
    </row>
    <row r="71" spans="1:14" x14ac:dyDescent="0.2">
      <c r="A71" s="26"/>
    </row>
    <row r="72" spans="1:14" x14ac:dyDescent="0.2">
      <c r="A72" s="7" t="str">
        <f>'C02'!A72</f>
        <v>Ocupación</v>
      </c>
    </row>
    <row r="73" spans="1:14" x14ac:dyDescent="0.2">
      <c r="A73" s="78" t="str">
        <f>'C02'!A73</f>
        <v>Directores y gerentes</v>
      </c>
      <c r="B73" s="26">
        <v>51130.40270819913</v>
      </c>
      <c r="C73" s="27">
        <v>14.341940168098112</v>
      </c>
      <c r="D73" s="26">
        <v>51130.40270819913</v>
      </c>
      <c r="E73" s="27">
        <v>14.341940168098112</v>
      </c>
      <c r="F73" s="26">
        <v>0</v>
      </c>
      <c r="G73" s="27">
        <v>0</v>
      </c>
      <c r="H73" s="27">
        <f t="shared" ref="H73" si="18">F73/B73*100</f>
        <v>0</v>
      </c>
      <c r="I73" s="26">
        <v>1448.9065901813822</v>
      </c>
      <c r="J73" s="27">
        <v>12.182298120330453</v>
      </c>
      <c r="K73" s="27">
        <f t="shared" ref="K73" si="19">IF(ISNUMBER(I73/D73*100),I73/D73*100,0)</f>
        <v>2.8337476597833242</v>
      </c>
      <c r="L73" s="26">
        <v>9887.0192791683221</v>
      </c>
      <c r="M73" s="27">
        <v>12.737442466026028</v>
      </c>
      <c r="N73" s="27">
        <f t="shared" ref="N73" si="20">IF(ISNUMBER(L73/D73*100),L73/D73*100,0)</f>
        <v>19.336869563874696</v>
      </c>
    </row>
    <row r="74" spans="1:14" x14ac:dyDescent="0.2">
      <c r="A74" s="78" t="str">
        <f>'C02'!A74</f>
        <v>Profesionales cientificos e intelectuales</v>
      </c>
      <c r="B74" s="26">
        <v>119175.17152586537</v>
      </c>
      <c r="C74" s="27">
        <v>16.381702004588295</v>
      </c>
      <c r="D74" s="26">
        <v>119175.17152586537</v>
      </c>
      <c r="E74" s="27">
        <v>16.381702004588295</v>
      </c>
      <c r="F74" s="26">
        <v>0</v>
      </c>
      <c r="G74" s="27">
        <v>0</v>
      </c>
      <c r="H74" s="27">
        <f t="shared" ref="H74:H85" si="21">F74/B74*100</f>
        <v>0</v>
      </c>
      <c r="I74" s="26">
        <v>11923.170469308365</v>
      </c>
      <c r="J74" s="27">
        <v>16.413725657225662</v>
      </c>
      <c r="K74" s="27">
        <f t="shared" ref="K74:K85" si="22">IF(ISNUMBER(I74/D74*100),I74/D74*100,0)</f>
        <v>10.004743703448835</v>
      </c>
      <c r="L74" s="26">
        <v>9466.6594826982309</v>
      </c>
      <c r="M74" s="27">
        <v>16.009148943205748</v>
      </c>
      <c r="N74" s="27">
        <f t="shared" ref="N74:N85" si="23">IF(ISNUMBER(L74/D74*100),L74/D74*100,0)</f>
        <v>7.9434829935559348</v>
      </c>
    </row>
    <row r="75" spans="1:14" x14ac:dyDescent="0.2">
      <c r="A75" s="78" t="str">
        <f>'C02'!A75</f>
        <v>Tecnicos y profesionales de nivel medio</v>
      </c>
      <c r="B75" s="26">
        <v>106952.23901640465</v>
      </c>
      <c r="C75" s="27">
        <v>12.960768002688511</v>
      </c>
      <c r="D75" s="26">
        <v>106952.23901640465</v>
      </c>
      <c r="E75" s="27">
        <v>12.960768002688511</v>
      </c>
      <c r="F75" s="26">
        <v>0</v>
      </c>
      <c r="G75" s="27">
        <v>0</v>
      </c>
      <c r="H75" s="27">
        <f t="shared" si="21"/>
        <v>0</v>
      </c>
      <c r="I75" s="26">
        <v>4657.5401394303071</v>
      </c>
      <c r="J75" s="27">
        <v>13.188499722777358</v>
      </c>
      <c r="K75" s="27">
        <f t="shared" si="22"/>
        <v>4.3547850725368358</v>
      </c>
      <c r="L75" s="26">
        <v>22447.886823905752</v>
      </c>
      <c r="M75" s="27">
        <v>12.703254557788753</v>
      </c>
      <c r="N75" s="27">
        <f t="shared" si="23"/>
        <v>20.988702088286932</v>
      </c>
    </row>
    <row r="76" spans="1:14" x14ac:dyDescent="0.2">
      <c r="A76" s="78" t="str">
        <f>'C02'!A76</f>
        <v>Personal de apoyo administrativo</v>
      </c>
      <c r="B76" s="26">
        <v>45858.46980534582</v>
      </c>
      <c r="C76" s="27">
        <v>13.12425680549393</v>
      </c>
      <c r="D76" s="26">
        <v>45858.46980534582</v>
      </c>
      <c r="E76" s="27">
        <v>13.12425680549393</v>
      </c>
      <c r="F76" s="26">
        <v>0</v>
      </c>
      <c r="G76" s="27">
        <v>0</v>
      </c>
      <c r="H76" s="27">
        <f t="shared" si="21"/>
        <v>0</v>
      </c>
      <c r="I76" s="26">
        <v>1687.4738397089495</v>
      </c>
      <c r="J76" s="27">
        <v>12.802632913340577</v>
      </c>
      <c r="K76" s="27">
        <f t="shared" si="22"/>
        <v>3.6797430155688211</v>
      </c>
      <c r="L76" s="26">
        <v>14958.17671784284</v>
      </c>
      <c r="M76" s="27">
        <v>12.17444383930167</v>
      </c>
      <c r="N76" s="27">
        <f t="shared" si="23"/>
        <v>32.618133098063232</v>
      </c>
    </row>
    <row r="77" spans="1:14" ht="22.5" x14ac:dyDescent="0.2">
      <c r="A77" s="78" t="str">
        <f>'C02'!A77</f>
        <v>Trabajadores de los servicios y vendedores de comercios y mercados</v>
      </c>
      <c r="B77" s="26">
        <v>576326.07088974235</v>
      </c>
      <c r="C77" s="27">
        <v>8.353687217286172</v>
      </c>
      <c r="D77" s="26">
        <v>576326.07088974235</v>
      </c>
      <c r="E77" s="27">
        <v>8.353687217286172</v>
      </c>
      <c r="F77" s="26">
        <v>0</v>
      </c>
      <c r="G77" s="27">
        <v>0</v>
      </c>
      <c r="H77" s="27">
        <f t="shared" si="21"/>
        <v>0</v>
      </c>
      <c r="I77" s="26">
        <v>42096.542155660463</v>
      </c>
      <c r="J77" s="27">
        <v>8.8730370483176682</v>
      </c>
      <c r="K77" s="27">
        <f t="shared" si="22"/>
        <v>7.3042925319465564</v>
      </c>
      <c r="L77" s="26">
        <v>244674.69003378108</v>
      </c>
      <c r="M77" s="27">
        <v>8.0006812635690903</v>
      </c>
      <c r="N77" s="27">
        <f t="shared" si="23"/>
        <v>42.454211668066307</v>
      </c>
    </row>
    <row r="78" spans="1:14" ht="22.5" x14ac:dyDescent="0.2">
      <c r="A78" s="78" t="str">
        <f>'C02'!A78</f>
        <v>Agricultores y trabajadores calificados agropecuarios forestales y pesqueros</v>
      </c>
      <c r="B78" s="26">
        <v>27087.58651462225</v>
      </c>
      <c r="C78" s="27">
        <v>5.7124949022127289</v>
      </c>
      <c r="D78" s="26">
        <v>27087.58651462225</v>
      </c>
      <c r="E78" s="27">
        <v>5.7124949022127289</v>
      </c>
      <c r="F78" s="26">
        <v>0</v>
      </c>
      <c r="G78" s="27">
        <v>0</v>
      </c>
      <c r="H78" s="27">
        <f t="shared" si="21"/>
        <v>0</v>
      </c>
      <c r="I78" s="26">
        <v>3897.7600701829233</v>
      </c>
      <c r="J78" s="27">
        <v>6.6765070581190491</v>
      </c>
      <c r="K78" s="27">
        <f t="shared" si="22"/>
        <v>14.389469759806245</v>
      </c>
      <c r="L78" s="26">
        <v>2470.3260798145598</v>
      </c>
      <c r="M78" s="27">
        <v>4.7523659968879191</v>
      </c>
      <c r="N78" s="27">
        <f t="shared" si="23"/>
        <v>9.119771813118323</v>
      </c>
    </row>
    <row r="79" spans="1:14" ht="22.5" x14ac:dyDescent="0.2">
      <c r="A79" s="78" t="str">
        <f>'C02'!A79</f>
        <v>Oficiales, operarios y artesanos de artes mecanicas y de otros oficios</v>
      </c>
      <c r="B79" s="26">
        <v>134076.8514741768</v>
      </c>
      <c r="C79" s="27">
        <v>7.5083864068857071</v>
      </c>
      <c r="D79" s="26">
        <v>134076.8514741768</v>
      </c>
      <c r="E79" s="27">
        <v>7.5083864068857071</v>
      </c>
      <c r="F79" s="26">
        <v>0</v>
      </c>
      <c r="G79" s="27">
        <v>0</v>
      </c>
      <c r="H79" s="27">
        <f t="shared" si="21"/>
        <v>0</v>
      </c>
      <c r="I79" s="26">
        <v>27194.373136545626</v>
      </c>
      <c r="J79" s="27">
        <v>7.7373401780277842</v>
      </c>
      <c r="K79" s="27">
        <f t="shared" si="22"/>
        <v>20.282675821771711</v>
      </c>
      <c r="L79" s="26">
        <v>41771.040436956304</v>
      </c>
      <c r="M79" s="27">
        <v>7.7290793233944388</v>
      </c>
      <c r="N79" s="27">
        <f t="shared" si="23"/>
        <v>31.154550526569757</v>
      </c>
    </row>
    <row r="80" spans="1:14" ht="22.5" x14ac:dyDescent="0.2">
      <c r="A80" s="78" t="str">
        <f>'C02'!A80</f>
        <v>Operadores de instalaciones y maquinas y ensambladores</v>
      </c>
      <c r="B80" s="26">
        <v>42721.95917333191</v>
      </c>
      <c r="C80" s="27">
        <v>8.791605230163329</v>
      </c>
      <c r="D80" s="26">
        <v>42721.95917333191</v>
      </c>
      <c r="E80" s="27">
        <v>8.791605230163329</v>
      </c>
      <c r="F80" s="26">
        <v>0</v>
      </c>
      <c r="G80" s="27">
        <v>0</v>
      </c>
      <c r="H80" s="27">
        <f t="shared" si="21"/>
        <v>0</v>
      </c>
      <c r="I80" s="26">
        <v>1576.8527644038841</v>
      </c>
      <c r="J80" s="27">
        <v>6.9480329767151883</v>
      </c>
      <c r="K80" s="27">
        <f t="shared" si="22"/>
        <v>3.6909654775106708</v>
      </c>
      <c r="L80" s="26">
        <v>23519.888191521553</v>
      </c>
      <c r="M80" s="27">
        <v>8.8897877722037499</v>
      </c>
      <c r="N80" s="27">
        <f t="shared" si="23"/>
        <v>55.053393258713754</v>
      </c>
    </row>
    <row r="81" spans="1:14" x14ac:dyDescent="0.2">
      <c r="A81" s="78" t="str">
        <f>'C02'!A81</f>
        <v>Ocupaciones elementales</v>
      </c>
      <c r="B81" s="26">
        <v>268993.56718875369</v>
      </c>
      <c r="C81" s="27">
        <v>7.0219528899203993</v>
      </c>
      <c r="D81" s="26">
        <v>268993.56718875369</v>
      </c>
      <c r="E81" s="27">
        <v>7.0219528899203993</v>
      </c>
      <c r="F81" s="26">
        <v>0</v>
      </c>
      <c r="G81" s="27">
        <v>0</v>
      </c>
      <c r="H81" s="27">
        <f t="shared" si="21"/>
        <v>0</v>
      </c>
      <c r="I81" s="26">
        <v>43502.438299600952</v>
      </c>
      <c r="J81" s="27">
        <v>7.1163864017667091</v>
      </c>
      <c r="K81" s="27">
        <f t="shared" si="22"/>
        <v>16.17229688956656</v>
      </c>
      <c r="L81" s="26">
        <v>90027.868464486077</v>
      </c>
      <c r="M81" s="27">
        <v>7.3067727859124929</v>
      </c>
      <c r="N81" s="27">
        <f t="shared" si="23"/>
        <v>33.468409451335773</v>
      </c>
    </row>
    <row r="82" spans="1:14" x14ac:dyDescent="0.2">
      <c r="A82" s="78" t="str">
        <f>'C02'!A82</f>
        <v>Ocupaciones militares</v>
      </c>
      <c r="B82" s="26">
        <v>589.0291290323795</v>
      </c>
      <c r="C82" s="27">
        <v>7.431828654395968</v>
      </c>
      <c r="D82" s="26">
        <v>589.0291290323795</v>
      </c>
      <c r="E82" s="27">
        <v>7.431828654395968</v>
      </c>
      <c r="F82" s="26">
        <v>0</v>
      </c>
      <c r="G82" s="27">
        <v>0</v>
      </c>
      <c r="H82" s="27">
        <f t="shared" si="21"/>
        <v>0</v>
      </c>
      <c r="I82" s="26">
        <v>0</v>
      </c>
      <c r="J82" s="27">
        <v>0</v>
      </c>
      <c r="K82" s="27">
        <f t="shared" si="22"/>
        <v>0</v>
      </c>
      <c r="L82" s="26">
        <v>454.48982958378866</v>
      </c>
      <c r="M82" s="27">
        <v>8.4477277855445401</v>
      </c>
      <c r="N82" s="27">
        <f t="shared" si="23"/>
        <v>77.159143271979829</v>
      </c>
    </row>
    <row r="83" spans="1:14" x14ac:dyDescent="0.2">
      <c r="A83" s="78" t="s">
        <v>87</v>
      </c>
      <c r="B83" s="26">
        <v>0</v>
      </c>
      <c r="C83" s="27">
        <v>0</v>
      </c>
      <c r="D83" s="26">
        <v>0</v>
      </c>
      <c r="E83" s="27">
        <v>0</v>
      </c>
      <c r="F83" s="26">
        <v>0</v>
      </c>
      <c r="G83" s="27">
        <v>0</v>
      </c>
      <c r="H83" s="27" t="e">
        <f t="shared" si="21"/>
        <v>#DIV/0!</v>
      </c>
      <c r="I83" s="26">
        <v>0</v>
      </c>
      <c r="J83" s="27">
        <v>0</v>
      </c>
      <c r="K83" s="27">
        <f t="shared" si="22"/>
        <v>0</v>
      </c>
      <c r="L83" s="26">
        <v>0</v>
      </c>
      <c r="M83" s="27">
        <v>0</v>
      </c>
      <c r="N83" s="27">
        <f t="shared" si="23"/>
        <v>0</v>
      </c>
    </row>
    <row r="84" spans="1:14" x14ac:dyDescent="0.2">
      <c r="A84" s="78" t="str">
        <f>'C02'!A84</f>
        <v>Busca trabajo por primera vez</v>
      </c>
      <c r="B84" s="26">
        <v>43205.345546531527</v>
      </c>
      <c r="C84" s="27">
        <v>9.7045677874609009</v>
      </c>
      <c r="D84" s="26">
        <v>0</v>
      </c>
      <c r="E84" s="27">
        <v>0</v>
      </c>
      <c r="F84" s="26">
        <v>43205.345546531527</v>
      </c>
      <c r="G84" s="27">
        <v>9.7045677874609009</v>
      </c>
      <c r="H84" s="27">
        <f t="shared" si="21"/>
        <v>100</v>
      </c>
      <c r="I84" s="26">
        <v>0</v>
      </c>
      <c r="J84" s="27">
        <v>0</v>
      </c>
      <c r="K84" s="27">
        <f t="shared" si="22"/>
        <v>0</v>
      </c>
      <c r="L84" s="26">
        <v>0</v>
      </c>
      <c r="M84" s="27">
        <v>0</v>
      </c>
      <c r="N84" s="27">
        <f t="shared" si="23"/>
        <v>0</v>
      </c>
    </row>
    <row r="85" spans="1:14" x14ac:dyDescent="0.2">
      <c r="A85" s="78" t="str">
        <f>'C02'!A85</f>
        <v>NS/NR</v>
      </c>
      <c r="B85" s="26">
        <v>2650.6020752580662</v>
      </c>
      <c r="C85" s="27">
        <v>13.539201731199027</v>
      </c>
      <c r="D85" s="26">
        <v>2650.6020752580662</v>
      </c>
      <c r="E85" s="27">
        <v>13.539201731199027</v>
      </c>
      <c r="F85" s="26">
        <v>0</v>
      </c>
      <c r="G85" s="27">
        <v>0</v>
      </c>
      <c r="H85" s="27">
        <f t="shared" si="21"/>
        <v>0</v>
      </c>
      <c r="I85" s="26">
        <v>0</v>
      </c>
      <c r="J85" s="27">
        <v>0</v>
      </c>
      <c r="K85" s="27">
        <f t="shared" si="22"/>
        <v>0</v>
      </c>
      <c r="L85" s="26">
        <v>783.66416419588177</v>
      </c>
      <c r="M85" s="27">
        <v>14.564459760509113</v>
      </c>
      <c r="N85" s="27">
        <f t="shared" si="23"/>
        <v>29.565515378976041</v>
      </c>
    </row>
    <row r="86" spans="1:14" x14ac:dyDescent="0.2">
      <c r="A86" s="52"/>
      <c r="B86" s="52"/>
      <c r="C86" s="53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1:14" x14ac:dyDescent="0.2">
      <c r="A87" s="31" t="str">
        <f>A32</f>
        <v>Fuente: Instituto Nacional de Estadística (INE).  LXXXIV Encuesta Permanente de Hogares de Propósitos Múltiples, Junio 2026.</v>
      </c>
    </row>
    <row r="88" spans="1:14" x14ac:dyDescent="0.2">
      <c r="A88" s="31" t="s">
        <v>0</v>
      </c>
    </row>
    <row r="89" spans="1:14" x14ac:dyDescent="0.2">
      <c r="A89" s="1" t="s">
        <v>82</v>
      </c>
    </row>
    <row r="90" spans="1:14" x14ac:dyDescent="0.2">
      <c r="A90" s="1" t="s">
        <v>80</v>
      </c>
    </row>
    <row r="91" spans="1:14" x14ac:dyDescent="0.2">
      <c r="A91" s="1" t="s">
        <v>81</v>
      </c>
    </row>
  </sheetData>
  <mergeCells count="16">
    <mergeCell ref="A38:N38"/>
    <mergeCell ref="A39:N39"/>
    <mergeCell ref="A41:A42"/>
    <mergeCell ref="B41:C41"/>
    <mergeCell ref="D41:E41"/>
    <mergeCell ref="F41:H41"/>
    <mergeCell ref="I41:K41"/>
    <mergeCell ref="L41:N41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scale="73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U78"/>
  <sheetViews>
    <sheetView topLeftCell="A40" zoomScaleNormal="100" workbookViewId="0">
      <selection activeCell="C73" sqref="C73"/>
    </sheetView>
  </sheetViews>
  <sheetFormatPr baseColWidth="10" defaultRowHeight="11.25" x14ac:dyDescent="0.2"/>
  <cols>
    <col min="1" max="1" width="50" customWidth="1"/>
    <col min="2" max="2" width="11.6640625" style="9" bestFit="1" customWidth="1"/>
    <col min="3" max="3" width="10.6640625" style="9" bestFit="1" customWidth="1"/>
    <col min="4" max="5" width="7.6640625" style="9" bestFit="1" customWidth="1"/>
    <col min="6" max="6" width="10.5" style="9" bestFit="1" customWidth="1"/>
    <col min="7" max="7" width="7.6640625" style="9" bestFit="1" customWidth="1"/>
    <col min="8" max="8" width="6.5" style="9" bestFit="1" customWidth="1"/>
    <col min="9" max="9" width="10.6640625" style="9" bestFit="1" customWidth="1"/>
    <col min="10" max="10" width="7.6640625" style="9" bestFit="1" customWidth="1"/>
    <col min="11" max="11" width="6.5" style="9" bestFit="1" customWidth="1"/>
    <col min="12" max="12" width="10.6640625" style="9" customWidth="1"/>
    <col min="13" max="13" width="7" style="9" bestFit="1" customWidth="1"/>
    <col min="14" max="14" width="7.6640625" style="9" bestFit="1" customWidth="1"/>
    <col min="15" max="15" width="10.33203125" style="9" bestFit="1" customWidth="1"/>
    <col min="16" max="16" width="7.6640625" style="9" bestFit="1" customWidth="1"/>
    <col min="17" max="17" width="6.5" style="9" bestFit="1" customWidth="1"/>
    <col min="18" max="18" width="48.5" style="9" bestFit="1" customWidth="1"/>
    <col min="19" max="19" width="10.5" style="9" bestFit="1" customWidth="1"/>
    <col min="20" max="20" width="10.6640625" style="9" bestFit="1" customWidth="1"/>
    <col min="21" max="21" width="6" style="9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21" ht="19.5" customHeight="1" x14ac:dyDescent="0.2">
      <c r="A1" s="95" t="s">
        <v>74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/>
      <c r="S1"/>
      <c r="T1"/>
      <c r="U1"/>
    </row>
    <row r="2" spans="1:21" ht="12.75" customHeight="1" x14ac:dyDescent="0.4">
      <c r="A2" s="10"/>
      <c r="C2" s="20"/>
      <c r="N2" s="12"/>
      <c r="R2"/>
      <c r="S2"/>
      <c r="T2"/>
      <c r="U2"/>
    </row>
    <row r="3" spans="1:21" ht="40.5" customHeight="1" x14ac:dyDescent="0.2">
      <c r="A3" s="96" t="s">
        <v>21</v>
      </c>
      <c r="B3" s="100" t="s">
        <v>15</v>
      </c>
      <c r="C3" s="93" t="s">
        <v>24</v>
      </c>
      <c r="D3" s="93"/>
      <c r="E3" s="93"/>
      <c r="F3" s="102" t="s">
        <v>78</v>
      </c>
      <c r="G3" s="102"/>
      <c r="H3" s="102"/>
      <c r="I3" s="94" t="s">
        <v>79</v>
      </c>
      <c r="J3" s="94"/>
      <c r="K3" s="94"/>
      <c r="L3" s="93" t="s">
        <v>71</v>
      </c>
      <c r="M3" s="93"/>
      <c r="N3" s="93"/>
      <c r="O3" s="93" t="s">
        <v>72</v>
      </c>
      <c r="P3" s="93"/>
      <c r="Q3" s="93"/>
      <c r="R3"/>
      <c r="S3"/>
      <c r="T3"/>
      <c r="U3"/>
    </row>
    <row r="4" spans="1:21" x14ac:dyDescent="0.2">
      <c r="A4" s="97"/>
      <c r="B4" s="101"/>
      <c r="C4" s="19" t="s">
        <v>18</v>
      </c>
      <c r="D4" s="65" t="s">
        <v>29</v>
      </c>
      <c r="E4" s="19" t="s">
        <v>17</v>
      </c>
      <c r="F4" s="19" t="s">
        <v>18</v>
      </c>
      <c r="G4" s="65" t="s">
        <v>29</v>
      </c>
      <c r="H4" s="19" t="s">
        <v>17</v>
      </c>
      <c r="I4" s="19" t="s">
        <v>18</v>
      </c>
      <c r="J4" s="65" t="s">
        <v>29</v>
      </c>
      <c r="K4" s="19" t="s">
        <v>17</v>
      </c>
      <c r="L4" s="19" t="s">
        <v>18</v>
      </c>
      <c r="M4" s="65" t="s">
        <v>29</v>
      </c>
      <c r="N4" s="19" t="s">
        <v>17</v>
      </c>
      <c r="O4" s="19" t="s">
        <v>18</v>
      </c>
      <c r="P4" s="65" t="s">
        <v>29</v>
      </c>
      <c r="Q4" s="19" t="s">
        <v>17</v>
      </c>
      <c r="R4"/>
      <c r="S4"/>
      <c r="T4"/>
      <c r="U4"/>
    </row>
    <row r="5" spans="1:21" x14ac:dyDescent="0.2">
      <c r="A5" s="2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/>
      <c r="S5"/>
      <c r="T5"/>
      <c r="U5"/>
    </row>
    <row r="6" spans="1:21" x14ac:dyDescent="0.2">
      <c r="A6" s="62" t="s">
        <v>27</v>
      </c>
      <c r="B6" s="68">
        <f>SUM(C6,F6,I6,L6,O6)</f>
        <v>2077482.5110941902</v>
      </c>
      <c r="C6" s="66">
        <v>290314.46419075708</v>
      </c>
      <c r="D6" s="69">
        <f>IF(ISNUMBER(C6/$B6*100),C6/$B6*100,0)</f>
        <v>13.974339742472788</v>
      </c>
      <c r="E6" s="67">
        <v>9.3286649784725846</v>
      </c>
      <c r="F6" s="66">
        <v>317653.67224350368</v>
      </c>
      <c r="G6" s="69">
        <f>IF(ISNUMBER(F6/$B6*100),F6/$B6*100,0)</f>
        <v>15.290317513970239</v>
      </c>
      <c r="H6" s="67">
        <v>7.9241003732136237</v>
      </c>
      <c r="I6" s="66">
        <v>1293386.5898071546</v>
      </c>
      <c r="J6" s="69">
        <f>IF(ISNUMBER(I6/$B6*100),I6/$B6*100,0)</f>
        <v>62.257399660415928</v>
      </c>
      <c r="K6" s="67">
        <v>7.7744123979305604</v>
      </c>
      <c r="L6" s="66">
        <v>47456.190793607828</v>
      </c>
      <c r="M6" s="69">
        <f>IF(ISNUMBER(L6/$B6*100),L6/$B6*100,0)</f>
        <v>2.2843124088978781</v>
      </c>
      <c r="N6" s="67">
        <v>9.5186445434999793</v>
      </c>
      <c r="O6" s="66">
        <v>128671.59405916694</v>
      </c>
      <c r="P6" s="69">
        <f>IF(ISNUMBER(O6/$B6*100),O6/$B6*100,0)</f>
        <v>6.193630674243165</v>
      </c>
      <c r="Q6" s="67">
        <v>7.4101319928188509</v>
      </c>
      <c r="R6"/>
      <c r="S6"/>
      <c r="T6"/>
      <c r="U6"/>
    </row>
    <row r="7" spans="1:21" x14ac:dyDescent="0.2">
      <c r="A7" s="62"/>
      <c r="R7"/>
      <c r="S7"/>
      <c r="T7"/>
      <c r="U7"/>
    </row>
    <row r="8" spans="1:21" x14ac:dyDescent="0.2">
      <c r="A8" s="62" t="s">
        <v>14</v>
      </c>
      <c r="B8" s="66"/>
      <c r="C8" s="66"/>
      <c r="D8" s="71"/>
      <c r="E8" s="67"/>
      <c r="F8" s="66"/>
      <c r="G8" s="71"/>
      <c r="H8" s="67"/>
      <c r="I8" s="66"/>
      <c r="J8" s="71"/>
      <c r="K8" s="67"/>
      <c r="L8" s="66"/>
      <c r="M8" s="71"/>
      <c r="N8" s="67"/>
      <c r="O8" s="66"/>
      <c r="P8" s="71"/>
      <c r="Q8" s="67"/>
      <c r="R8"/>
      <c r="S8"/>
      <c r="T8"/>
      <c r="U8"/>
    </row>
    <row r="9" spans="1:21" x14ac:dyDescent="0.2">
      <c r="A9" s="63" t="s">
        <v>13</v>
      </c>
      <c r="B9" s="70">
        <f>SUM(C9,F9,I9,L9,O9)</f>
        <v>1271424.648604865</v>
      </c>
      <c r="C9" s="29">
        <v>200878.34635183273</v>
      </c>
      <c r="D9" s="72">
        <f>+C9/$B9*100</f>
        <v>15.799469246742751</v>
      </c>
      <c r="E9" s="30">
        <v>10.032636261707557</v>
      </c>
      <c r="F9" s="29">
        <v>143706.82476553103</v>
      </c>
      <c r="G9" s="72">
        <f>+F9/$B9*100</f>
        <v>11.302818843666481</v>
      </c>
      <c r="H9" s="30">
        <v>9.5533243397230905</v>
      </c>
      <c r="I9" s="29">
        <v>827952.53469148139</v>
      </c>
      <c r="J9" s="72">
        <f>+I9/$B9*100</f>
        <v>65.120063198396721</v>
      </c>
      <c r="K9" s="30">
        <v>8.3536044287288096</v>
      </c>
      <c r="L9" s="29">
        <v>36771.918826616908</v>
      </c>
      <c r="M9" s="72">
        <f>+L9/$B9*100</f>
        <v>2.892182314301265</v>
      </c>
      <c r="N9" s="30">
        <v>10.00573499584273</v>
      </c>
      <c r="O9" s="29">
        <v>62115.023969402966</v>
      </c>
      <c r="P9" s="72">
        <f>+O9/$B9*100</f>
        <v>4.8854663968927943</v>
      </c>
      <c r="Q9" s="30">
        <v>8.2378089787412279</v>
      </c>
      <c r="R9"/>
      <c r="S9"/>
      <c r="T9"/>
      <c r="U9"/>
    </row>
    <row r="10" spans="1:21" x14ac:dyDescent="0.2">
      <c r="A10" s="64" t="s">
        <v>12</v>
      </c>
      <c r="B10" s="70">
        <f>SUM(C10,F10,I10,L10,O10)</f>
        <v>270205.73066335969</v>
      </c>
      <c r="C10" s="29">
        <v>50886.052984598195</v>
      </c>
      <c r="D10" s="72">
        <f t="shared" ref="D10:D13" si="0">+C10/$B10*100</f>
        <v>18.832336701250586</v>
      </c>
      <c r="E10" s="30">
        <v>10.783174492233442</v>
      </c>
      <c r="F10" s="29">
        <v>46453.443404531004</v>
      </c>
      <c r="G10" s="72">
        <f t="shared" ref="G10:G13" si="1">+F10/$B10*100</f>
        <v>17.191879421094068</v>
      </c>
      <c r="H10" s="30">
        <v>10.638020016579938</v>
      </c>
      <c r="I10" s="29">
        <v>145556.86290954173</v>
      </c>
      <c r="J10" s="72">
        <f t="shared" ref="J10:J13" si="2">+I10/$B10*100</f>
        <v>53.868902984476733</v>
      </c>
      <c r="K10" s="30">
        <v>9.0175036628655505</v>
      </c>
      <c r="L10" s="29">
        <v>9652.874403771033</v>
      </c>
      <c r="M10" s="72">
        <f t="shared" ref="M10:M13" si="3">+L10/$B10*100</f>
        <v>3.5724166101411181</v>
      </c>
      <c r="N10" s="30">
        <v>12.002571630140416</v>
      </c>
      <c r="O10" s="29">
        <v>17656.496960917702</v>
      </c>
      <c r="P10" s="72">
        <f t="shared" ref="P10:P13" si="4">+O10/$B10*100</f>
        <v>6.5344642830374848</v>
      </c>
      <c r="Q10" s="30">
        <v>9.5257875351901138</v>
      </c>
      <c r="R10"/>
      <c r="S10"/>
      <c r="T10"/>
      <c r="U10"/>
    </row>
    <row r="11" spans="1:21" x14ac:dyDescent="0.2">
      <c r="A11" s="64" t="s">
        <v>11</v>
      </c>
      <c r="B11" s="70">
        <f t="shared" ref="B11:B13" si="5">SUM(C11,F11,I11,L11,O11)</f>
        <v>144679.32810510969</v>
      </c>
      <c r="C11" s="29">
        <v>25606.295028024779</v>
      </c>
      <c r="D11" s="72">
        <f t="shared" si="0"/>
        <v>17.698654924234773</v>
      </c>
      <c r="E11" s="30">
        <v>10.114485574747976</v>
      </c>
      <c r="F11" s="29">
        <v>9322.6078502552264</v>
      </c>
      <c r="G11" s="72">
        <f t="shared" si="1"/>
        <v>6.443635018461201</v>
      </c>
      <c r="H11" s="30">
        <v>9.6557808973945658</v>
      </c>
      <c r="I11" s="29">
        <v>102680.3347223389</v>
      </c>
      <c r="J11" s="72">
        <f t="shared" si="2"/>
        <v>70.970978416309421</v>
      </c>
      <c r="K11" s="30">
        <v>8.952859817848914</v>
      </c>
      <c r="L11" s="29">
        <v>3845.807490702744</v>
      </c>
      <c r="M11" s="72">
        <f t="shared" si="3"/>
        <v>2.6581596286573581</v>
      </c>
      <c r="N11" s="30">
        <v>10.729283054003725</v>
      </c>
      <c r="O11" s="29">
        <v>3224.283013788016</v>
      </c>
      <c r="P11" s="72">
        <f t="shared" si="4"/>
        <v>2.2285720123372226</v>
      </c>
      <c r="Q11" s="30">
        <v>8.4616858237547898</v>
      </c>
      <c r="R11"/>
      <c r="S11"/>
      <c r="T11"/>
      <c r="U11"/>
    </row>
    <row r="12" spans="1:21" x14ac:dyDescent="0.2">
      <c r="A12" s="64" t="s">
        <v>10</v>
      </c>
      <c r="B12" s="70">
        <f t="shared" si="5"/>
        <v>856539.58983639465</v>
      </c>
      <c r="C12" s="29">
        <v>124385.99833920895</v>
      </c>
      <c r="D12" s="72">
        <f t="shared" si="0"/>
        <v>14.521920506087477</v>
      </c>
      <c r="E12" s="30">
        <v>9.710781485073797</v>
      </c>
      <c r="F12" s="29">
        <v>87930.773510745057</v>
      </c>
      <c r="G12" s="72">
        <f t="shared" si="1"/>
        <v>10.265815445558154</v>
      </c>
      <c r="H12" s="30">
        <v>8.9520943479324107</v>
      </c>
      <c r="I12" s="29">
        <v>579715.33705960028</v>
      </c>
      <c r="J12" s="72">
        <f t="shared" si="2"/>
        <v>67.681090744483868</v>
      </c>
      <c r="K12" s="30">
        <v>8.0783806414185193</v>
      </c>
      <c r="L12" s="29">
        <v>23273.236932143114</v>
      </c>
      <c r="M12" s="72">
        <f t="shared" si="3"/>
        <v>2.7171233190270252</v>
      </c>
      <c r="N12" s="30">
        <v>9.0405514814944272</v>
      </c>
      <c r="O12" s="29">
        <v>41234.243994697266</v>
      </c>
      <c r="P12" s="72">
        <f t="shared" si="4"/>
        <v>4.8140499848434688</v>
      </c>
      <c r="Q12" s="30">
        <v>7.6884102880611662</v>
      </c>
      <c r="R12"/>
      <c r="S12"/>
      <c r="T12"/>
      <c r="U12"/>
    </row>
    <row r="13" spans="1:21" x14ac:dyDescent="0.2">
      <c r="A13" s="63" t="s">
        <v>9</v>
      </c>
      <c r="B13" s="70">
        <f t="shared" si="5"/>
        <v>806057.86248930125</v>
      </c>
      <c r="C13" s="29">
        <v>89436.117838923834</v>
      </c>
      <c r="D13" s="72">
        <f t="shared" si="0"/>
        <v>11.095495993640396</v>
      </c>
      <c r="E13" s="30">
        <v>7.6646079180625728</v>
      </c>
      <c r="F13" s="29">
        <v>173946.84747797291</v>
      </c>
      <c r="G13" s="72">
        <f t="shared" si="1"/>
        <v>21.579945506738568</v>
      </c>
      <c r="H13" s="30">
        <v>6.5111426614472485</v>
      </c>
      <c r="I13" s="29">
        <v>465434.05511564948</v>
      </c>
      <c r="J13" s="72">
        <f t="shared" si="2"/>
        <v>57.742015402998092</v>
      </c>
      <c r="K13" s="30">
        <v>6.6968621073354484</v>
      </c>
      <c r="L13" s="29">
        <v>10684.271966990964</v>
      </c>
      <c r="M13" s="72">
        <f t="shared" si="3"/>
        <v>1.3254968984478799</v>
      </c>
      <c r="N13" s="30">
        <v>7.835321594577886</v>
      </c>
      <c r="O13" s="29">
        <v>66556.570089763947</v>
      </c>
      <c r="P13" s="72">
        <f t="shared" si="4"/>
        <v>8.2570461981750523</v>
      </c>
      <c r="Q13" s="30">
        <v>6.5529837010084897</v>
      </c>
      <c r="R13"/>
      <c r="S13"/>
      <c r="T13"/>
      <c r="U13"/>
    </row>
    <row r="14" spans="1:21" x14ac:dyDescent="0.2">
      <c r="A14" s="63"/>
      <c r="R14"/>
      <c r="S14"/>
      <c r="T14"/>
      <c r="U14"/>
    </row>
    <row r="15" spans="1:21" x14ac:dyDescent="0.2">
      <c r="A15" s="62" t="s">
        <v>8</v>
      </c>
      <c r="R15"/>
      <c r="S15"/>
      <c r="T15"/>
      <c r="U15"/>
    </row>
    <row r="16" spans="1:21" x14ac:dyDescent="0.2">
      <c r="A16" s="63" t="s">
        <v>7</v>
      </c>
      <c r="B16" s="70">
        <f t="shared" ref="B16" si="6">SUM(C16,F16,I16,L16,O16)</f>
        <v>150611.7232813533</v>
      </c>
      <c r="C16" s="29">
        <v>30317.9545147996</v>
      </c>
      <c r="D16" s="72">
        <f t="shared" ref="D16:D22" si="7">+C16/$B16*100</f>
        <v>20.129876914138698</v>
      </c>
      <c r="E16" s="30">
        <v>8.3289850312776359</v>
      </c>
      <c r="F16" s="29">
        <v>19152.101492587386</v>
      </c>
      <c r="G16" s="72">
        <f t="shared" ref="G16:G22" si="8">+F16/$B16*100</f>
        <v>12.716208987802306</v>
      </c>
      <c r="H16" s="30">
        <v>7.1159474388978907</v>
      </c>
      <c r="I16" s="29">
        <v>84666.891832992464</v>
      </c>
      <c r="J16" s="72">
        <f t="shared" ref="J16:J22" si="9">+I16/$B16*100</f>
        <v>56.215339675005737</v>
      </c>
      <c r="K16" s="30">
        <v>7.0685123501803</v>
      </c>
      <c r="L16" s="29">
        <v>5091.7137829752064</v>
      </c>
      <c r="M16" s="72">
        <f t="shared" ref="M16:M22" si="10">+L16/$B16*100</f>
        <v>3.3806888813452631</v>
      </c>
      <c r="N16" s="30">
        <v>8.1206626408993561</v>
      </c>
      <c r="O16" s="29">
        <v>11383.061657998638</v>
      </c>
      <c r="P16" s="72">
        <f t="shared" ref="P16:P22" si="11">+O16/$B16*100</f>
        <v>7.5578855417079831</v>
      </c>
      <c r="Q16" s="30">
        <v>8.1001527208869621</v>
      </c>
      <c r="R16"/>
      <c r="S16"/>
      <c r="T16"/>
      <c r="U16"/>
    </row>
    <row r="17" spans="1:21" x14ac:dyDescent="0.2">
      <c r="A17" s="63" t="s">
        <v>6</v>
      </c>
      <c r="B17" s="70">
        <f t="shared" ref="B17:B22" si="12">SUM(C17,F17,I17,L17,O17)</f>
        <v>352434.72567060415</v>
      </c>
      <c r="C17" s="29">
        <v>73535.138660014651</v>
      </c>
      <c r="D17" s="72">
        <f t="shared" si="7"/>
        <v>20.864895909474811</v>
      </c>
      <c r="E17" s="30">
        <v>9.9213826931067839</v>
      </c>
      <c r="F17" s="29">
        <v>41456.380218518592</v>
      </c>
      <c r="G17" s="72">
        <f t="shared" si="8"/>
        <v>11.762853430415067</v>
      </c>
      <c r="H17" s="30">
        <v>8.9439407609977071</v>
      </c>
      <c r="I17" s="29">
        <v>205508.21649778381</v>
      </c>
      <c r="J17" s="72">
        <f t="shared" si="9"/>
        <v>58.311001024870009</v>
      </c>
      <c r="K17" s="30">
        <v>8.8319665067973876</v>
      </c>
      <c r="L17" s="29">
        <v>13000.700811616627</v>
      </c>
      <c r="M17" s="72">
        <f t="shared" si="10"/>
        <v>3.688825153900261</v>
      </c>
      <c r="N17" s="30">
        <v>10.02811465383518</v>
      </c>
      <c r="O17" s="29">
        <v>18934.289482670487</v>
      </c>
      <c r="P17" s="72">
        <f t="shared" si="11"/>
        <v>5.372424481339853</v>
      </c>
      <c r="Q17" s="30">
        <v>8.8258873243034603</v>
      </c>
      <c r="R17"/>
      <c r="S17"/>
      <c r="T17"/>
      <c r="U17"/>
    </row>
    <row r="18" spans="1:21" x14ac:dyDescent="0.2">
      <c r="A18" s="63" t="s">
        <v>5</v>
      </c>
      <c r="B18" s="70">
        <f t="shared" si="12"/>
        <v>290448.048473773</v>
      </c>
      <c r="C18" s="29">
        <v>46673.478205669046</v>
      </c>
      <c r="D18" s="72">
        <f t="shared" si="7"/>
        <v>16.069475574349948</v>
      </c>
      <c r="E18" s="30">
        <v>10.240724272831661</v>
      </c>
      <c r="F18" s="29">
        <v>35588.891151420939</v>
      </c>
      <c r="G18" s="72">
        <f t="shared" si="8"/>
        <v>12.253100455806491</v>
      </c>
      <c r="H18" s="30">
        <v>9.3063159523941419</v>
      </c>
      <c r="I18" s="29">
        <v>183645.95180931682</v>
      </c>
      <c r="J18" s="72">
        <f t="shared" si="9"/>
        <v>63.228502575358071</v>
      </c>
      <c r="K18" s="30">
        <v>8.6715567240875906</v>
      </c>
      <c r="L18" s="29">
        <v>7267.8087589543611</v>
      </c>
      <c r="M18" s="72">
        <f t="shared" si="10"/>
        <v>2.5022749497353338</v>
      </c>
      <c r="N18" s="30">
        <v>10.307180179424622</v>
      </c>
      <c r="O18" s="29">
        <v>17271.918548411857</v>
      </c>
      <c r="P18" s="72">
        <f t="shared" si="11"/>
        <v>5.9466464447501641</v>
      </c>
      <c r="Q18" s="30">
        <v>8.2959280347980044</v>
      </c>
      <c r="R18"/>
      <c r="S18"/>
      <c r="T18"/>
      <c r="U18"/>
    </row>
    <row r="19" spans="1:21" x14ac:dyDescent="0.2">
      <c r="A19" s="63" t="s">
        <v>83</v>
      </c>
      <c r="B19" s="70">
        <f t="shared" si="12"/>
        <v>296176.12618622778</v>
      </c>
      <c r="C19" s="29">
        <v>38047.312954247922</v>
      </c>
      <c r="D19" s="72">
        <f t="shared" si="7"/>
        <v>12.846178199496325</v>
      </c>
      <c r="E19" s="30">
        <v>9.9385266730239916</v>
      </c>
      <c r="F19" s="29">
        <v>45875.026456673782</v>
      </c>
      <c r="G19" s="72">
        <f t="shared" si="8"/>
        <v>15.489103408634891</v>
      </c>
      <c r="H19" s="30">
        <v>8.7204973676267183</v>
      </c>
      <c r="I19" s="29">
        <v>192000.93413692323</v>
      </c>
      <c r="J19" s="72">
        <f t="shared" si="9"/>
        <v>64.826607265501906</v>
      </c>
      <c r="K19" s="30">
        <v>8.4950993175304035</v>
      </c>
      <c r="L19" s="29">
        <v>6557.9855695527531</v>
      </c>
      <c r="M19" s="72">
        <f t="shared" si="10"/>
        <v>2.2142181593087837</v>
      </c>
      <c r="N19" s="30">
        <v>10.954228916660655</v>
      </c>
      <c r="O19" s="29">
        <v>13694.867068830043</v>
      </c>
      <c r="P19" s="72">
        <f t="shared" si="11"/>
        <v>4.6238929670580777</v>
      </c>
      <c r="Q19" s="30">
        <v>8.1772780067416573</v>
      </c>
      <c r="R19"/>
      <c r="S19"/>
      <c r="T19"/>
      <c r="U19"/>
    </row>
    <row r="20" spans="1:21" x14ac:dyDescent="0.2">
      <c r="A20" s="63" t="s">
        <v>84</v>
      </c>
      <c r="B20" s="70">
        <f t="shared" si="12"/>
        <v>372738.42466810241</v>
      </c>
      <c r="C20" s="29">
        <v>46874.180095345881</v>
      </c>
      <c r="D20" s="72">
        <f t="shared" si="7"/>
        <v>12.575623277123649</v>
      </c>
      <c r="E20" s="30">
        <v>9.1871392072772622</v>
      </c>
      <c r="F20" s="29">
        <v>64750.665098611542</v>
      </c>
      <c r="G20" s="72">
        <f t="shared" si="8"/>
        <v>17.371609904792482</v>
      </c>
      <c r="H20" s="30">
        <v>8.2650814336471257</v>
      </c>
      <c r="I20" s="29">
        <v>230333.10832667648</v>
      </c>
      <c r="J20" s="72">
        <f t="shared" si="9"/>
        <v>61.794838708075794</v>
      </c>
      <c r="K20" s="30">
        <v>7.9064341756116603</v>
      </c>
      <c r="L20" s="29">
        <v>6027.1098300769081</v>
      </c>
      <c r="M20" s="72">
        <f t="shared" si="10"/>
        <v>1.6169810867885781</v>
      </c>
      <c r="N20" s="30">
        <v>10.359510566619958</v>
      </c>
      <c r="O20" s="29">
        <v>24753.361317391624</v>
      </c>
      <c r="P20" s="72">
        <f t="shared" si="11"/>
        <v>6.6409470232195051</v>
      </c>
      <c r="Q20" s="30">
        <v>7.3401640145356009</v>
      </c>
      <c r="R20"/>
      <c r="S20"/>
      <c r="T20"/>
      <c r="U20"/>
    </row>
    <row r="21" spans="1:21" x14ac:dyDescent="0.2">
      <c r="A21" s="63" t="s">
        <v>85</v>
      </c>
      <c r="B21" s="70">
        <f t="shared" si="12"/>
        <v>425330.87862257479</v>
      </c>
      <c r="C21" s="29">
        <v>41386.434659273313</v>
      </c>
      <c r="D21" s="72">
        <f t="shared" si="7"/>
        <v>9.7304091330736249</v>
      </c>
      <c r="E21" s="30">
        <v>8.0764982612215022</v>
      </c>
      <c r="F21" s="29">
        <v>75756.191258140592</v>
      </c>
      <c r="G21" s="72">
        <f t="shared" si="8"/>
        <v>17.811119546146152</v>
      </c>
      <c r="H21" s="30">
        <v>6.8363817029310807</v>
      </c>
      <c r="I21" s="29">
        <v>276950.63569571957</v>
      </c>
      <c r="J21" s="72">
        <f t="shared" si="9"/>
        <v>65.114161612864422</v>
      </c>
      <c r="K21" s="30">
        <v>6.7039217224418808</v>
      </c>
      <c r="L21" s="29">
        <v>7193.617178326358</v>
      </c>
      <c r="M21" s="72">
        <f t="shared" si="10"/>
        <v>1.6912990661817777</v>
      </c>
      <c r="N21" s="30">
        <v>7.1657135962996525</v>
      </c>
      <c r="O21" s="29">
        <v>24043.999831114932</v>
      </c>
      <c r="P21" s="72">
        <f t="shared" si="11"/>
        <v>5.6530106417340136</v>
      </c>
      <c r="Q21" s="30">
        <v>5.7905204338270613</v>
      </c>
      <c r="R21"/>
      <c r="S21"/>
      <c r="T21"/>
      <c r="U21"/>
    </row>
    <row r="22" spans="1:21" x14ac:dyDescent="0.2">
      <c r="A22" s="63" t="s">
        <v>86</v>
      </c>
      <c r="B22" s="70">
        <f t="shared" si="12"/>
        <v>189742.5841915317</v>
      </c>
      <c r="C22" s="29">
        <v>13479.965101405511</v>
      </c>
      <c r="D22" s="72">
        <f t="shared" si="7"/>
        <v>7.1043435815116975</v>
      </c>
      <c r="E22" s="30">
        <v>7.079025700057004</v>
      </c>
      <c r="F22" s="29">
        <v>35074.416567549939</v>
      </c>
      <c r="G22" s="72">
        <f t="shared" si="8"/>
        <v>18.485263451532209</v>
      </c>
      <c r="H22" s="30">
        <v>5.9241183747833324</v>
      </c>
      <c r="I22" s="29">
        <v>120280.85150772115</v>
      </c>
      <c r="J22" s="72">
        <f t="shared" si="9"/>
        <v>63.3915955241266</v>
      </c>
      <c r="K22" s="30">
        <v>5.6985404011811109</v>
      </c>
      <c r="L22" s="29">
        <v>2317.2548621056508</v>
      </c>
      <c r="M22" s="72">
        <f t="shared" si="10"/>
        <v>1.2212624129576237</v>
      </c>
      <c r="N22" s="30">
        <v>7.820998853798744</v>
      </c>
      <c r="O22" s="29">
        <v>18590.096152749444</v>
      </c>
      <c r="P22" s="72">
        <f t="shared" si="11"/>
        <v>9.7975350298718702</v>
      </c>
      <c r="Q22" s="30">
        <v>5.8241503241412262</v>
      </c>
      <c r="R22"/>
      <c r="S22"/>
      <c r="T22"/>
      <c r="U22"/>
    </row>
    <row r="23" spans="1:21" x14ac:dyDescent="0.2">
      <c r="A23" s="54"/>
      <c r="B23" s="51"/>
      <c r="C23" s="51"/>
      <c r="D23" s="55"/>
      <c r="E23" s="56"/>
      <c r="F23" s="51"/>
      <c r="G23" s="55"/>
      <c r="H23" s="56"/>
      <c r="I23" s="51"/>
      <c r="J23" s="57"/>
      <c r="K23" s="56"/>
      <c r="L23" s="51"/>
      <c r="M23" s="55"/>
      <c r="N23" s="56"/>
      <c r="O23" s="51"/>
      <c r="P23" s="55"/>
      <c r="Q23" s="55"/>
      <c r="R23"/>
      <c r="S23"/>
      <c r="T23"/>
      <c r="U23"/>
    </row>
    <row r="24" spans="1:21" x14ac:dyDescent="0.2">
      <c r="A24" s="1" t="str">
        <f>'C01'!$A$33</f>
        <v>Fuente: Instituto Nacional de Estadística (INE).  LXXXIV Encuesta Permanente de Hogares de Propósitos Múltiples, Junio 2026.</v>
      </c>
      <c r="R24"/>
      <c r="S24"/>
      <c r="T24"/>
      <c r="U24"/>
    </row>
    <row r="25" spans="1:21" x14ac:dyDescent="0.2">
      <c r="A25" s="1" t="s">
        <v>0</v>
      </c>
      <c r="R25"/>
      <c r="S25"/>
      <c r="T25"/>
      <c r="U25"/>
    </row>
    <row r="26" spans="1:21" x14ac:dyDescent="0.2">
      <c r="A26" s="1" t="s">
        <v>30</v>
      </c>
      <c r="R26"/>
      <c r="S26"/>
      <c r="T26"/>
      <c r="U26"/>
    </row>
    <row r="28" spans="1:21" x14ac:dyDescent="0.2">
      <c r="A28" s="95" t="str">
        <f>A1</f>
        <v>Cuadro No. 4.  Población con problemas de empleo y Años de Estudio Promedio (AEP), según dominio, Rangos de edad, rama de actividad  y ocupación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/>
      <c r="S28"/>
      <c r="T28"/>
      <c r="U28"/>
    </row>
    <row r="29" spans="1:21" x14ac:dyDescent="0.2">
      <c r="A29" s="9" t="s">
        <v>4</v>
      </c>
      <c r="C29" s="20"/>
      <c r="R29"/>
      <c r="S29"/>
      <c r="T29"/>
      <c r="U29"/>
    </row>
    <row r="30" spans="1:21" ht="35.25" customHeight="1" x14ac:dyDescent="0.2">
      <c r="A30" s="103" t="str">
        <f>A3</f>
        <v>Categorías</v>
      </c>
      <c r="B30" s="100" t="s">
        <v>15</v>
      </c>
      <c r="C30" s="93" t="s">
        <v>24</v>
      </c>
      <c r="D30" s="93"/>
      <c r="E30" s="93"/>
      <c r="F30" s="102" t="s">
        <v>78</v>
      </c>
      <c r="G30" s="102"/>
      <c r="H30" s="102"/>
      <c r="I30" s="94" t="s">
        <v>79</v>
      </c>
      <c r="J30" s="94"/>
      <c r="K30" s="94"/>
      <c r="L30" s="93" t="str">
        <f>L3</f>
        <v>Buscador no disponible</v>
      </c>
      <c r="M30" s="93"/>
      <c r="N30" s="93"/>
      <c r="O30" s="93" t="str">
        <f>O3</f>
        <v>Disponible no buscador</v>
      </c>
      <c r="P30" s="93"/>
      <c r="Q30" s="93"/>
      <c r="R30"/>
      <c r="S30"/>
      <c r="T30"/>
      <c r="U30"/>
    </row>
    <row r="31" spans="1:21" x14ac:dyDescent="0.2">
      <c r="A31" s="104"/>
      <c r="B31" s="101"/>
      <c r="C31" s="19" t="s">
        <v>18</v>
      </c>
      <c r="D31" s="65" t="s">
        <v>29</v>
      </c>
      <c r="E31" s="19" t="s">
        <v>17</v>
      </c>
      <c r="F31" s="19" t="s">
        <v>18</v>
      </c>
      <c r="G31" s="65" t="s">
        <v>29</v>
      </c>
      <c r="H31" s="19" t="s">
        <v>17</v>
      </c>
      <c r="I31" s="19" t="s">
        <v>18</v>
      </c>
      <c r="J31" s="65" t="s">
        <v>29</v>
      </c>
      <c r="K31" s="19" t="s">
        <v>17</v>
      </c>
      <c r="L31" s="19" t="s">
        <v>18</v>
      </c>
      <c r="M31" s="65" t="s">
        <v>29</v>
      </c>
      <c r="N31" s="19" t="s">
        <v>17</v>
      </c>
      <c r="O31" s="19" t="s">
        <v>18</v>
      </c>
      <c r="P31" s="65" t="s">
        <v>29</v>
      </c>
      <c r="Q31" s="19" t="s">
        <v>17</v>
      </c>
      <c r="R31"/>
      <c r="S31"/>
      <c r="T31"/>
      <c r="U31"/>
    </row>
    <row r="33" spans="1:21" x14ac:dyDescent="0.2">
      <c r="A33" s="77" t="str">
        <f t="shared" ref="A33:Q33" si="13">A6</f>
        <v>Total Nacional</v>
      </c>
      <c r="B33" s="18">
        <f t="shared" si="13"/>
        <v>2077482.5110941902</v>
      </c>
      <c r="C33" s="18">
        <f t="shared" si="13"/>
        <v>290314.46419075708</v>
      </c>
      <c r="D33" s="17">
        <f t="shared" si="13"/>
        <v>13.974339742472788</v>
      </c>
      <c r="E33" s="74">
        <f t="shared" si="13"/>
        <v>9.3286649784725846</v>
      </c>
      <c r="F33" s="75">
        <f t="shared" si="13"/>
        <v>317653.67224350368</v>
      </c>
      <c r="G33" s="17">
        <f t="shared" si="13"/>
        <v>15.290317513970239</v>
      </c>
      <c r="H33" s="16">
        <f t="shared" si="13"/>
        <v>7.9241003732136237</v>
      </c>
      <c r="I33" s="18">
        <f t="shared" si="13"/>
        <v>1293386.5898071546</v>
      </c>
      <c r="J33" s="17">
        <f t="shared" si="13"/>
        <v>62.257399660415928</v>
      </c>
      <c r="K33" s="17">
        <f t="shared" si="13"/>
        <v>7.7744123979305604</v>
      </c>
      <c r="L33" s="18">
        <f t="shared" si="13"/>
        <v>47456.190793607828</v>
      </c>
      <c r="M33" s="17">
        <f>M6</f>
        <v>2.2843124088978781</v>
      </c>
      <c r="N33" s="17">
        <f t="shared" si="13"/>
        <v>9.5186445434999793</v>
      </c>
      <c r="O33" s="18">
        <f t="shared" si="13"/>
        <v>128671.59405916694</v>
      </c>
      <c r="P33" s="17">
        <f t="shared" si="13"/>
        <v>6.193630674243165</v>
      </c>
      <c r="Q33" s="17">
        <f t="shared" si="13"/>
        <v>7.4101319928188509</v>
      </c>
      <c r="R33"/>
      <c r="S33"/>
      <c r="T33"/>
      <c r="U33"/>
    </row>
    <row r="34" spans="1:21" x14ac:dyDescent="0.2">
      <c r="A34" s="79"/>
      <c r="B34" s="13"/>
      <c r="C34" s="13"/>
      <c r="D34" s="16"/>
      <c r="E34" s="17"/>
      <c r="F34" s="18"/>
      <c r="H34" s="16"/>
      <c r="I34" s="13"/>
      <c r="J34" s="16"/>
      <c r="K34" s="16"/>
      <c r="L34" s="13"/>
      <c r="M34" s="16"/>
      <c r="N34" s="16"/>
      <c r="O34" s="13"/>
      <c r="P34" s="16"/>
      <c r="Q34" s="16"/>
      <c r="R34"/>
      <c r="S34"/>
      <c r="T34"/>
      <c r="U34"/>
    </row>
    <row r="35" spans="1:21" x14ac:dyDescent="0.2">
      <c r="A35" s="77" t="s">
        <v>3</v>
      </c>
      <c r="B35" s="66"/>
      <c r="C35" s="66"/>
      <c r="D35" s="71"/>
      <c r="E35" s="67"/>
      <c r="F35" s="66"/>
      <c r="G35" s="71"/>
      <c r="H35" s="67"/>
      <c r="I35" s="66"/>
      <c r="J35" s="71"/>
      <c r="K35" s="67"/>
      <c r="L35" s="66"/>
      <c r="M35" s="71"/>
      <c r="N35" s="67"/>
      <c r="O35" s="66"/>
      <c r="P35" s="71"/>
      <c r="Q35" s="67"/>
      <c r="R35"/>
      <c r="S35"/>
      <c r="T35"/>
      <c r="U35"/>
    </row>
    <row r="36" spans="1:21" x14ac:dyDescent="0.2">
      <c r="A36" s="80" t="s">
        <v>32</v>
      </c>
      <c r="B36" s="70">
        <f t="shared" ref="B36" si="14">SUM(C36,F36,I36,L36,O36)</f>
        <v>265692.89455389004</v>
      </c>
      <c r="C36" s="29">
        <v>0</v>
      </c>
      <c r="D36" s="72">
        <f>IF(ISNUMBER(C36/$B36*100),C36/$B36*100,0)</f>
        <v>0</v>
      </c>
      <c r="E36" s="30">
        <v>0</v>
      </c>
      <c r="F36" s="29">
        <v>102278.78784473203</v>
      </c>
      <c r="G36" s="72">
        <f>IF(ISNUMBER(F36/$B36*100),F36/$B36*100,0)</f>
        <v>38.495115955758834</v>
      </c>
      <c r="H36" s="30">
        <v>5.7884409227728808</v>
      </c>
      <c r="I36" s="29">
        <v>163414.10670915802</v>
      </c>
      <c r="J36" s="72">
        <f>IF(ISNUMBER(I36/$B36*100),I36/$B36*100,0)</f>
        <v>61.504884044241159</v>
      </c>
      <c r="K36" s="30">
        <v>5.7065987959522229</v>
      </c>
      <c r="L36" s="29">
        <v>0</v>
      </c>
      <c r="M36" s="72">
        <f t="shared" ref="M36:M59" si="15">IF(ISNUMBER(L36/$B36*100),L36/$B36*100,0)</f>
        <v>0</v>
      </c>
      <c r="N36" s="30">
        <v>0</v>
      </c>
      <c r="O36" s="29">
        <v>0</v>
      </c>
      <c r="P36" s="72">
        <f t="shared" ref="P36" si="16">IF(ISNUMBER(O36/$B33*100),O36/$B33*100,0)</f>
        <v>0</v>
      </c>
      <c r="Q36" s="30">
        <v>0</v>
      </c>
      <c r="R36"/>
      <c r="S36"/>
      <c r="T36"/>
      <c r="U36"/>
    </row>
    <row r="37" spans="1:21" x14ac:dyDescent="0.2">
      <c r="A37" s="80" t="s">
        <v>33</v>
      </c>
      <c r="B37" s="70">
        <f t="shared" ref="B37:B59" si="17">SUM(C37,F37,I37,L37,O37)</f>
        <v>7869.1185417186098</v>
      </c>
      <c r="C37" s="29">
        <v>0</v>
      </c>
      <c r="D37" s="72">
        <f t="shared" ref="D37:D59" si="18">IF(ISNUMBER(C37/$B37*100),C37/$B37*100,0)</f>
        <v>0</v>
      </c>
      <c r="E37" s="30">
        <v>0</v>
      </c>
      <c r="F37" s="29">
        <v>2159.3339595791617</v>
      </c>
      <c r="G37" s="72">
        <f t="shared" ref="G37:G59" si="19">IF(ISNUMBER(F37/$B37*100),F37/$B37*100,0)</f>
        <v>27.440607841034819</v>
      </c>
      <c r="H37" s="30">
        <v>4.6632972875553804</v>
      </c>
      <c r="I37" s="29">
        <v>5709.7845821394485</v>
      </c>
      <c r="J37" s="72">
        <f>IF(ISNUMBER(I37/$B37*100),I37/$B37*100,0)</f>
        <v>72.559392158965181</v>
      </c>
      <c r="K37" s="30">
        <v>5.901201013514112</v>
      </c>
      <c r="L37" s="29">
        <v>0</v>
      </c>
      <c r="M37" s="72">
        <f t="shared" si="15"/>
        <v>0</v>
      </c>
      <c r="N37" s="30">
        <v>0</v>
      </c>
      <c r="O37" s="29">
        <v>0</v>
      </c>
      <c r="P37" s="72">
        <f t="shared" ref="P37:P59" si="20">IF(ISNUMBER(O37/$B37*100),O37/$B37*100,0)</f>
        <v>0</v>
      </c>
      <c r="Q37" s="30">
        <v>0</v>
      </c>
      <c r="R37"/>
      <c r="S37"/>
      <c r="T37"/>
      <c r="U37"/>
    </row>
    <row r="38" spans="1:21" x14ac:dyDescent="0.2">
      <c r="A38" s="80" t="s">
        <v>2</v>
      </c>
      <c r="B38" s="70">
        <f t="shared" si="17"/>
        <v>216168.40654843458</v>
      </c>
      <c r="C38" s="29">
        <v>0</v>
      </c>
      <c r="D38" s="72">
        <f t="shared" si="18"/>
        <v>0</v>
      </c>
      <c r="E38" s="30">
        <v>0</v>
      </c>
      <c r="F38" s="29">
        <v>38496.43710140825</v>
      </c>
      <c r="G38" s="72">
        <f t="shared" si="19"/>
        <v>17.808539978659073</v>
      </c>
      <c r="H38" s="30">
        <v>7.9008412475031458</v>
      </c>
      <c r="I38" s="29">
        <v>177671.96944702632</v>
      </c>
      <c r="J38" s="72">
        <f>IF(ISNUMBER(I38/$B38*100),I38/$B38*100,0)</f>
        <v>82.19146002134093</v>
      </c>
      <c r="K38" s="30">
        <v>8.2631553323636648</v>
      </c>
      <c r="L38" s="29">
        <v>0</v>
      </c>
      <c r="M38" s="72">
        <f t="shared" si="15"/>
        <v>0</v>
      </c>
      <c r="N38" s="30">
        <v>0</v>
      </c>
      <c r="O38" s="29">
        <v>0</v>
      </c>
      <c r="P38" s="72">
        <f t="shared" si="20"/>
        <v>0</v>
      </c>
      <c r="Q38" s="30">
        <v>0</v>
      </c>
      <c r="R38"/>
      <c r="S38"/>
      <c r="T38"/>
      <c r="U38"/>
    </row>
    <row r="39" spans="1:21" x14ac:dyDescent="0.2">
      <c r="A39" s="80" t="s">
        <v>34</v>
      </c>
      <c r="B39" s="70">
        <f t="shared" si="17"/>
        <v>2604.9758229238687</v>
      </c>
      <c r="C39" s="29">
        <v>0</v>
      </c>
      <c r="D39" s="72">
        <f t="shared" si="18"/>
        <v>0</v>
      </c>
      <c r="E39" s="30">
        <v>0</v>
      </c>
      <c r="F39" s="29">
        <v>282.3814741374855</v>
      </c>
      <c r="G39" s="72">
        <f t="shared" si="19"/>
        <v>10.840080420421552</v>
      </c>
      <c r="H39" s="30">
        <v>15.636363636363637</v>
      </c>
      <c r="I39" s="29">
        <v>2322.5943487863833</v>
      </c>
      <c r="J39" s="72">
        <f t="shared" ref="J39:J59" si="21">IF(ISNUMBER(I39/$B39*100),I39/$B39*100,0)</f>
        <v>89.159919579578457</v>
      </c>
      <c r="K39" s="30">
        <v>9.9865963750143969</v>
      </c>
      <c r="L39" s="29">
        <v>0</v>
      </c>
      <c r="M39" s="72">
        <f t="shared" si="15"/>
        <v>0</v>
      </c>
      <c r="N39" s="30">
        <v>0</v>
      </c>
      <c r="O39" s="29">
        <v>0</v>
      </c>
      <c r="P39" s="72">
        <f t="shared" si="20"/>
        <v>0</v>
      </c>
      <c r="Q39" s="30">
        <v>0</v>
      </c>
      <c r="R39"/>
      <c r="S39"/>
      <c r="T39"/>
      <c r="U39"/>
    </row>
    <row r="40" spans="1:21" ht="22.5" x14ac:dyDescent="0.2">
      <c r="A40" s="80" t="s">
        <v>35</v>
      </c>
      <c r="B40" s="70">
        <f t="shared" si="17"/>
        <v>6686.7923083938949</v>
      </c>
      <c r="C40" s="29">
        <v>0</v>
      </c>
      <c r="D40" s="72">
        <f t="shared" si="18"/>
        <v>0</v>
      </c>
      <c r="E40" s="30">
        <v>0</v>
      </c>
      <c r="F40" s="29">
        <v>737.87960987263978</v>
      </c>
      <c r="G40" s="72">
        <f t="shared" si="19"/>
        <v>11.034881537241457</v>
      </c>
      <c r="H40" s="30">
        <v>6.7681660899653977</v>
      </c>
      <c r="I40" s="29">
        <v>5948.9126985212552</v>
      </c>
      <c r="J40" s="72">
        <f>IF(ISNUMBER(I40/$B40*100),I40/$B40*100,0)</f>
        <v>88.965118462758539</v>
      </c>
      <c r="K40" s="30">
        <v>8.3193546443562205</v>
      </c>
      <c r="L40" s="29">
        <v>0</v>
      </c>
      <c r="M40" s="72">
        <f t="shared" si="15"/>
        <v>0</v>
      </c>
      <c r="N40" s="30">
        <v>0</v>
      </c>
      <c r="O40" s="29">
        <v>0</v>
      </c>
      <c r="P40" s="72">
        <f t="shared" si="20"/>
        <v>0</v>
      </c>
      <c r="Q40" s="30">
        <v>0</v>
      </c>
      <c r="R40"/>
      <c r="S40"/>
      <c r="T40"/>
      <c r="U40"/>
    </row>
    <row r="41" spans="1:21" x14ac:dyDescent="0.2">
      <c r="A41" s="80" t="s">
        <v>36</v>
      </c>
      <c r="B41" s="70">
        <f t="shared" si="17"/>
        <v>219924.26976526639</v>
      </c>
      <c r="C41" s="29">
        <v>0</v>
      </c>
      <c r="D41" s="72">
        <f t="shared" si="18"/>
        <v>0</v>
      </c>
      <c r="E41" s="30">
        <v>0</v>
      </c>
      <c r="F41" s="29">
        <v>17465.451860705769</v>
      </c>
      <c r="G41" s="72">
        <f t="shared" si="19"/>
        <v>7.9415754702049552</v>
      </c>
      <c r="H41" s="30">
        <v>6.9593716588218282</v>
      </c>
      <c r="I41" s="29">
        <v>202458.81790456062</v>
      </c>
      <c r="J41" s="72">
        <f t="shared" si="21"/>
        <v>92.058424529795047</v>
      </c>
      <c r="K41" s="30">
        <v>6.3347186438458856</v>
      </c>
      <c r="L41" s="29">
        <v>0</v>
      </c>
      <c r="M41" s="72">
        <f t="shared" si="15"/>
        <v>0</v>
      </c>
      <c r="N41" s="30">
        <v>0</v>
      </c>
      <c r="O41" s="29">
        <v>0</v>
      </c>
      <c r="P41" s="72">
        <f t="shared" si="20"/>
        <v>0</v>
      </c>
      <c r="Q41" s="30">
        <v>0</v>
      </c>
      <c r="R41"/>
      <c r="S41"/>
      <c r="T41"/>
      <c r="U41"/>
    </row>
    <row r="42" spans="1:21" ht="22.5" x14ac:dyDescent="0.2">
      <c r="A42" s="80" t="s">
        <v>37</v>
      </c>
      <c r="B42" s="70">
        <f t="shared" si="17"/>
        <v>372819.70670214377</v>
      </c>
      <c r="C42" s="29">
        <v>0</v>
      </c>
      <c r="D42" s="72">
        <f t="shared" si="18"/>
        <v>0</v>
      </c>
      <c r="E42" s="30">
        <v>0</v>
      </c>
      <c r="F42" s="29">
        <v>50002.516366762407</v>
      </c>
      <c r="G42" s="72">
        <f t="shared" si="19"/>
        <v>13.411983183257755</v>
      </c>
      <c r="H42" s="30">
        <v>8.1652055592820663</v>
      </c>
      <c r="I42" s="29">
        <v>322817.19033538137</v>
      </c>
      <c r="J42" s="72">
        <f t="shared" si="21"/>
        <v>86.58801681674224</v>
      </c>
      <c r="K42" s="30">
        <v>8.1224677017026039</v>
      </c>
      <c r="L42" s="29">
        <v>0</v>
      </c>
      <c r="M42" s="72">
        <f t="shared" si="15"/>
        <v>0</v>
      </c>
      <c r="N42" s="30">
        <v>0</v>
      </c>
      <c r="O42" s="29">
        <v>0</v>
      </c>
      <c r="P42" s="72">
        <f t="shared" si="20"/>
        <v>0</v>
      </c>
      <c r="Q42" s="30">
        <v>0</v>
      </c>
      <c r="R42"/>
      <c r="S42"/>
      <c r="T42"/>
      <c r="U42"/>
    </row>
    <row r="43" spans="1:21" x14ac:dyDescent="0.2">
      <c r="A43" s="80" t="s">
        <v>38</v>
      </c>
      <c r="B43" s="70">
        <f t="shared" si="17"/>
        <v>65316.004917688872</v>
      </c>
      <c r="C43" s="29">
        <v>0</v>
      </c>
      <c r="D43" s="72">
        <f t="shared" si="18"/>
        <v>0</v>
      </c>
      <c r="E43" s="30">
        <v>0</v>
      </c>
      <c r="F43" s="29">
        <v>7908.229278496281</v>
      </c>
      <c r="G43" s="72">
        <f t="shared" si="19"/>
        <v>12.107643889827951</v>
      </c>
      <c r="H43" s="30">
        <v>8.1794681343913691</v>
      </c>
      <c r="I43" s="29">
        <v>57407.775639192587</v>
      </c>
      <c r="J43" s="72">
        <f t="shared" si="21"/>
        <v>87.892356110172045</v>
      </c>
      <c r="K43" s="30">
        <v>7.5908439549612412</v>
      </c>
      <c r="L43" s="29">
        <v>0</v>
      </c>
      <c r="M43" s="72">
        <f t="shared" si="15"/>
        <v>0</v>
      </c>
      <c r="N43" s="30">
        <v>0</v>
      </c>
      <c r="O43" s="29">
        <v>0</v>
      </c>
      <c r="P43" s="72">
        <f t="shared" si="20"/>
        <v>0</v>
      </c>
      <c r="Q43" s="30">
        <v>0</v>
      </c>
      <c r="R43"/>
      <c r="S43"/>
      <c r="T43"/>
      <c r="U43"/>
    </row>
    <row r="44" spans="1:21" x14ac:dyDescent="0.2">
      <c r="A44" s="80" t="s">
        <v>39</v>
      </c>
      <c r="B44" s="70">
        <f t="shared" si="17"/>
        <v>90964.984008527681</v>
      </c>
      <c r="C44" s="29">
        <v>0</v>
      </c>
      <c r="D44" s="72">
        <f t="shared" si="18"/>
        <v>0</v>
      </c>
      <c r="E44" s="30">
        <v>0</v>
      </c>
      <c r="F44" s="29">
        <v>18319.464010378553</v>
      </c>
      <c r="G44" s="72">
        <f>IF(ISNUMBER(F44/$B44*100),F44/$B44*100,0)</f>
        <v>20.139028451498614</v>
      </c>
      <c r="H44" s="30">
        <v>8.5526884706851192</v>
      </c>
      <c r="I44" s="29">
        <v>72645.519998149131</v>
      </c>
      <c r="J44" s="72">
        <f>IF(ISNUMBER(I44/$B44*100),I44/$B44*100,0)</f>
        <v>79.860971548501396</v>
      </c>
      <c r="K44" s="30">
        <v>8.2105254944676407</v>
      </c>
      <c r="L44" s="29">
        <v>0</v>
      </c>
      <c r="M44" s="72">
        <f t="shared" si="15"/>
        <v>0</v>
      </c>
      <c r="N44" s="30">
        <v>0</v>
      </c>
      <c r="O44" s="29">
        <v>0</v>
      </c>
      <c r="P44" s="72">
        <f t="shared" si="20"/>
        <v>0</v>
      </c>
      <c r="Q44" s="30">
        <v>0</v>
      </c>
      <c r="R44"/>
      <c r="S44"/>
      <c r="T44"/>
      <c r="U44"/>
    </row>
    <row r="45" spans="1:21" x14ac:dyDescent="0.2">
      <c r="A45" s="80" t="s">
        <v>40</v>
      </c>
      <c r="B45" s="70">
        <f t="shared" si="17"/>
        <v>9233.8347044045477</v>
      </c>
      <c r="C45" s="29">
        <v>0</v>
      </c>
      <c r="D45" s="72">
        <f t="shared" si="18"/>
        <v>0</v>
      </c>
      <c r="E45" s="30">
        <v>0</v>
      </c>
      <c r="F45" s="29">
        <v>1703.7656386490287</v>
      </c>
      <c r="G45" s="72">
        <f t="shared" si="19"/>
        <v>18.451333527080909</v>
      </c>
      <c r="H45" s="30">
        <v>12.812905921840638</v>
      </c>
      <c r="I45" s="29">
        <v>7530.0690657555187</v>
      </c>
      <c r="J45" s="72">
        <f t="shared" si="21"/>
        <v>81.548666472919081</v>
      </c>
      <c r="K45" s="30">
        <v>11.786964635482759</v>
      </c>
      <c r="L45" s="29">
        <v>0</v>
      </c>
      <c r="M45" s="72">
        <f t="shared" si="15"/>
        <v>0</v>
      </c>
      <c r="N45" s="30">
        <v>0</v>
      </c>
      <c r="O45" s="29">
        <v>0</v>
      </c>
      <c r="P45" s="72">
        <f t="shared" si="20"/>
        <v>0</v>
      </c>
      <c r="Q45" s="30">
        <v>0</v>
      </c>
      <c r="R45"/>
      <c r="S45"/>
      <c r="T45"/>
      <c r="U45"/>
    </row>
    <row r="46" spans="1:21" x14ac:dyDescent="0.2">
      <c r="A46" s="80" t="s">
        <v>41</v>
      </c>
      <c r="B46" s="70">
        <f t="shared" si="17"/>
        <v>16132.405909817469</v>
      </c>
      <c r="C46" s="29">
        <v>0</v>
      </c>
      <c r="D46" s="72">
        <f t="shared" si="18"/>
        <v>0</v>
      </c>
      <c r="E46" s="30">
        <v>0</v>
      </c>
      <c r="F46" s="29">
        <v>1658.5557560954405</v>
      </c>
      <c r="G46" s="72">
        <f>IF(ISNUMBER(F46/$B46*100),F46/$B46*100,0)</f>
        <v>10.28089526985009</v>
      </c>
      <c r="H46" s="30">
        <v>15.777797249982552</v>
      </c>
      <c r="I46" s="29">
        <v>14473.850153722029</v>
      </c>
      <c r="J46" s="72">
        <f>IF(ISNUMBER(I46/$B46*100),I46/$B46*100,0)</f>
        <v>89.719104730149908</v>
      </c>
      <c r="K46" s="30">
        <v>11.465704943096979</v>
      </c>
      <c r="L46" s="29">
        <v>0</v>
      </c>
      <c r="M46" s="72">
        <f t="shared" si="15"/>
        <v>0</v>
      </c>
      <c r="N46" s="30">
        <v>0</v>
      </c>
      <c r="O46" s="29">
        <v>0</v>
      </c>
      <c r="P46" s="72">
        <f t="shared" si="20"/>
        <v>0</v>
      </c>
      <c r="Q46" s="30">
        <v>0</v>
      </c>
      <c r="R46"/>
      <c r="S46"/>
      <c r="T46"/>
      <c r="U46"/>
    </row>
    <row r="47" spans="1:21" x14ac:dyDescent="0.2">
      <c r="A47" s="80" t="s">
        <v>42</v>
      </c>
      <c r="B47" s="70">
        <f t="shared" si="17"/>
        <v>4658.5935850163569</v>
      </c>
      <c r="C47" s="29">
        <v>0</v>
      </c>
      <c r="D47" s="72">
        <f t="shared" si="18"/>
        <v>0</v>
      </c>
      <c r="E47" s="30">
        <v>0</v>
      </c>
      <c r="F47" s="29">
        <v>455.55466110591476</v>
      </c>
      <c r="G47" s="72">
        <f t="shared" si="19"/>
        <v>9.7788023958804988</v>
      </c>
      <c r="H47" s="30">
        <v>9.1895720933189136</v>
      </c>
      <c r="I47" s="29">
        <v>4203.0389239104425</v>
      </c>
      <c r="J47" s="72">
        <f t="shared" si="21"/>
        <v>90.22119760411951</v>
      </c>
      <c r="K47" s="30">
        <v>10.467349290627304</v>
      </c>
      <c r="L47" s="29">
        <v>0</v>
      </c>
      <c r="M47" s="72">
        <f t="shared" si="15"/>
        <v>0</v>
      </c>
      <c r="N47" s="30">
        <v>0</v>
      </c>
      <c r="O47" s="29">
        <v>0</v>
      </c>
      <c r="P47" s="72">
        <f t="shared" si="20"/>
        <v>0</v>
      </c>
      <c r="Q47" s="30">
        <v>0</v>
      </c>
      <c r="R47"/>
      <c r="S47"/>
      <c r="T47"/>
      <c r="U47"/>
    </row>
    <row r="48" spans="1:21" x14ac:dyDescent="0.2">
      <c r="A48" s="80" t="s">
        <v>43</v>
      </c>
      <c r="B48" s="70">
        <f t="shared" si="17"/>
        <v>8166.9867839739291</v>
      </c>
      <c r="C48" s="29">
        <v>0</v>
      </c>
      <c r="D48" s="72">
        <f t="shared" si="18"/>
        <v>0</v>
      </c>
      <c r="E48" s="30">
        <v>0</v>
      </c>
      <c r="F48" s="29">
        <v>4602.1265866347339</v>
      </c>
      <c r="G48" s="72">
        <f t="shared" si="19"/>
        <v>56.350361624993482</v>
      </c>
      <c r="H48" s="30">
        <v>14.081016025470648</v>
      </c>
      <c r="I48" s="29">
        <v>3564.8601973391956</v>
      </c>
      <c r="J48" s="72">
        <f t="shared" si="21"/>
        <v>43.649638375006525</v>
      </c>
      <c r="K48" s="30">
        <v>13.648755377449019</v>
      </c>
      <c r="L48" s="29">
        <v>0</v>
      </c>
      <c r="M48" s="72">
        <f t="shared" si="15"/>
        <v>0</v>
      </c>
      <c r="N48" s="30">
        <v>0</v>
      </c>
      <c r="O48" s="29">
        <v>0</v>
      </c>
      <c r="P48" s="72">
        <f t="shared" si="20"/>
        <v>0</v>
      </c>
      <c r="Q48" s="30">
        <v>0</v>
      </c>
      <c r="R48"/>
      <c r="S48"/>
      <c r="T48"/>
      <c r="U48"/>
    </row>
    <row r="49" spans="1:21" x14ac:dyDescent="0.2">
      <c r="A49" s="80" t="s">
        <v>44</v>
      </c>
      <c r="B49" s="70">
        <f t="shared" si="17"/>
        <v>61794.357142343586</v>
      </c>
      <c r="C49" s="29">
        <v>0</v>
      </c>
      <c r="D49" s="72">
        <f t="shared" si="18"/>
        <v>0</v>
      </c>
      <c r="E49" s="30">
        <v>0</v>
      </c>
      <c r="F49" s="29">
        <v>6998.1284219554373</v>
      </c>
      <c r="G49" s="72">
        <f t="shared" si="19"/>
        <v>11.324866453153994</v>
      </c>
      <c r="H49" s="30">
        <v>10.565117553754394</v>
      </c>
      <c r="I49" s="29">
        <v>54796.22872038815</v>
      </c>
      <c r="J49" s="72">
        <f t="shared" si="21"/>
        <v>88.675133546846013</v>
      </c>
      <c r="K49" s="30">
        <v>7.8899527883020086</v>
      </c>
      <c r="L49" s="29">
        <v>0</v>
      </c>
      <c r="M49" s="72">
        <f t="shared" si="15"/>
        <v>0</v>
      </c>
      <c r="N49" s="30">
        <v>0</v>
      </c>
      <c r="O49" s="29">
        <v>0</v>
      </c>
      <c r="P49" s="72">
        <f t="shared" si="20"/>
        <v>0</v>
      </c>
      <c r="Q49" s="30">
        <v>0</v>
      </c>
      <c r="R49"/>
      <c r="S49"/>
      <c r="T49"/>
      <c r="U49"/>
    </row>
    <row r="50" spans="1:21" ht="22.5" x14ac:dyDescent="0.2">
      <c r="A50" s="80" t="s">
        <v>45</v>
      </c>
      <c r="B50" s="70">
        <f t="shared" si="17"/>
        <v>44422.473259899292</v>
      </c>
      <c r="C50" s="29">
        <v>0</v>
      </c>
      <c r="D50" s="72">
        <f t="shared" si="18"/>
        <v>0</v>
      </c>
      <c r="E50" s="30">
        <v>0</v>
      </c>
      <c r="F50" s="29">
        <v>2446.7383459837724</v>
      </c>
      <c r="G50" s="72">
        <f t="shared" si="19"/>
        <v>5.5078841100737925</v>
      </c>
      <c r="H50" s="30">
        <v>11.672139413543036</v>
      </c>
      <c r="I50" s="29">
        <v>41975.734913915519</v>
      </c>
      <c r="J50" s="72">
        <f t="shared" si="21"/>
        <v>94.492115889926211</v>
      </c>
      <c r="K50" s="30">
        <v>9.5917643986254468</v>
      </c>
      <c r="L50" s="29">
        <v>0</v>
      </c>
      <c r="M50" s="72">
        <f t="shared" si="15"/>
        <v>0</v>
      </c>
      <c r="N50" s="30">
        <v>0</v>
      </c>
      <c r="O50" s="29">
        <v>0</v>
      </c>
      <c r="P50" s="72">
        <f t="shared" si="20"/>
        <v>0</v>
      </c>
      <c r="Q50" s="30">
        <v>0</v>
      </c>
      <c r="R50"/>
      <c r="S50"/>
      <c r="T50"/>
      <c r="U50"/>
    </row>
    <row r="51" spans="1:21" x14ac:dyDescent="0.2">
      <c r="A51" s="80" t="s">
        <v>46</v>
      </c>
      <c r="B51" s="70">
        <f t="shared" si="17"/>
        <v>23815.956880019265</v>
      </c>
      <c r="C51" s="29">
        <v>0</v>
      </c>
      <c r="D51" s="72">
        <f t="shared" si="18"/>
        <v>0</v>
      </c>
      <c r="E51" s="30">
        <v>0</v>
      </c>
      <c r="F51" s="29">
        <v>13328.858663832096</v>
      </c>
      <c r="G51" s="72">
        <f t="shared" si="19"/>
        <v>55.966084969756267</v>
      </c>
      <c r="H51" s="30">
        <v>14.374155218593728</v>
      </c>
      <c r="I51" s="29">
        <v>10487.098216187167</v>
      </c>
      <c r="J51" s="72">
        <f t="shared" si="21"/>
        <v>44.033915030243726</v>
      </c>
      <c r="K51" s="30">
        <v>12.870282167491917</v>
      </c>
      <c r="L51" s="29">
        <v>0</v>
      </c>
      <c r="M51" s="72">
        <f t="shared" si="15"/>
        <v>0</v>
      </c>
      <c r="N51" s="30">
        <v>0</v>
      </c>
      <c r="O51" s="29">
        <v>0</v>
      </c>
      <c r="P51" s="72">
        <f t="shared" si="20"/>
        <v>0</v>
      </c>
      <c r="Q51" s="30">
        <v>0</v>
      </c>
      <c r="R51"/>
      <c r="S51"/>
      <c r="T51"/>
      <c r="U51"/>
    </row>
    <row r="52" spans="1:21" ht="22.5" x14ac:dyDescent="0.2">
      <c r="A52" s="80" t="s">
        <v>47</v>
      </c>
      <c r="B52" s="70">
        <f t="shared" si="17"/>
        <v>29248.965126509509</v>
      </c>
      <c r="C52" s="29">
        <v>0</v>
      </c>
      <c r="D52" s="72">
        <f t="shared" si="18"/>
        <v>0</v>
      </c>
      <c r="E52" s="30">
        <v>0</v>
      </c>
      <c r="F52" s="29">
        <v>4732.3989418847077</v>
      </c>
      <c r="G52" s="72">
        <f t="shared" si="19"/>
        <v>16.179714124639389</v>
      </c>
      <c r="H52" s="30">
        <v>13.962105992331074</v>
      </c>
      <c r="I52" s="29">
        <v>24516.5661846248</v>
      </c>
      <c r="J52" s="72">
        <f t="shared" si="21"/>
        <v>83.820285875360611</v>
      </c>
      <c r="K52" s="30">
        <v>11.472308019949416</v>
      </c>
      <c r="L52" s="29">
        <v>0</v>
      </c>
      <c r="M52" s="72">
        <f t="shared" si="15"/>
        <v>0</v>
      </c>
      <c r="N52" s="30">
        <v>0</v>
      </c>
      <c r="O52" s="29">
        <v>0</v>
      </c>
      <c r="P52" s="72">
        <f t="shared" si="20"/>
        <v>0</v>
      </c>
      <c r="Q52" s="30">
        <v>0</v>
      </c>
      <c r="R52"/>
      <c r="S52"/>
      <c r="T52"/>
      <c r="U52"/>
    </row>
    <row r="53" spans="1:21" x14ac:dyDescent="0.2">
      <c r="A53" s="80" t="s">
        <v>48</v>
      </c>
      <c r="B53" s="70">
        <f t="shared" si="17"/>
        <v>5336.4929651542134</v>
      </c>
      <c r="C53" s="29">
        <v>0</v>
      </c>
      <c r="D53" s="72">
        <f t="shared" si="18"/>
        <v>0</v>
      </c>
      <c r="E53" s="30">
        <v>0</v>
      </c>
      <c r="F53" s="29">
        <v>2538.9964271905524</v>
      </c>
      <c r="G53" s="72">
        <f t="shared" si="19"/>
        <v>47.577996331476115</v>
      </c>
      <c r="H53" s="30">
        <v>8.8976418571973213</v>
      </c>
      <c r="I53" s="29">
        <v>2797.4965379636615</v>
      </c>
      <c r="J53" s="72">
        <f t="shared" si="21"/>
        <v>52.422003668523899</v>
      </c>
      <c r="K53" s="30">
        <v>8.7938780898342319</v>
      </c>
      <c r="L53" s="29">
        <v>0</v>
      </c>
      <c r="M53" s="72">
        <f t="shared" si="15"/>
        <v>0</v>
      </c>
      <c r="N53" s="30">
        <v>0</v>
      </c>
      <c r="O53" s="29">
        <v>0</v>
      </c>
      <c r="P53" s="72">
        <f t="shared" si="20"/>
        <v>0</v>
      </c>
      <c r="Q53" s="30">
        <v>0</v>
      </c>
      <c r="R53"/>
      <c r="S53"/>
      <c r="T53"/>
      <c r="U53"/>
    </row>
    <row r="54" spans="1:21" x14ac:dyDescent="0.2">
      <c r="A54" s="80" t="s">
        <v>49</v>
      </c>
      <c r="B54" s="70">
        <f t="shared" si="17"/>
        <v>49620.044651462755</v>
      </c>
      <c r="C54" s="29">
        <v>0</v>
      </c>
      <c r="D54" s="72">
        <f t="shared" si="18"/>
        <v>0</v>
      </c>
      <c r="E54" s="30">
        <v>0</v>
      </c>
      <c r="F54" s="29">
        <v>17196.05164447473</v>
      </c>
      <c r="G54" s="72">
        <f t="shared" si="19"/>
        <v>34.655453789414928</v>
      </c>
      <c r="H54" s="30">
        <v>8.0281548613425908</v>
      </c>
      <c r="I54" s="29">
        <v>32423.993006988025</v>
      </c>
      <c r="J54" s="72">
        <f t="shared" si="21"/>
        <v>65.344546210585065</v>
      </c>
      <c r="K54" s="30">
        <v>9.3378446760582836</v>
      </c>
      <c r="L54" s="29">
        <v>0</v>
      </c>
      <c r="M54" s="72">
        <f t="shared" si="15"/>
        <v>0</v>
      </c>
      <c r="N54" s="30">
        <v>0</v>
      </c>
      <c r="O54" s="29">
        <v>0</v>
      </c>
      <c r="P54" s="72">
        <f t="shared" si="20"/>
        <v>0</v>
      </c>
      <c r="Q54" s="30">
        <v>0</v>
      </c>
      <c r="R54"/>
      <c r="S54"/>
      <c r="T54"/>
      <c r="U54"/>
    </row>
    <row r="55" spans="1:21" ht="33.75" x14ac:dyDescent="0.2">
      <c r="A55" s="80" t="s">
        <v>50</v>
      </c>
      <c r="B55" s="70">
        <f t="shared" si="17"/>
        <v>88782.145109311401</v>
      </c>
      <c r="C55" s="29">
        <v>0</v>
      </c>
      <c r="D55" s="72">
        <f t="shared" si="18"/>
        <v>0</v>
      </c>
      <c r="E55" s="30">
        <v>0</v>
      </c>
      <c r="F55" s="29">
        <v>22276.3988231535</v>
      </c>
      <c r="G55" s="72">
        <f t="shared" si="19"/>
        <v>25.09107973875388</v>
      </c>
      <c r="H55" s="30">
        <v>7.0053500139151508</v>
      </c>
      <c r="I55" s="29">
        <v>66505.746286157897</v>
      </c>
      <c r="J55" s="72">
        <f>IF(ISNUMBER(I55/$B55*100),I55/$B55*100,0)</f>
        <v>74.908920261246109</v>
      </c>
      <c r="K55" s="30">
        <v>6.8495099649304159</v>
      </c>
      <c r="L55" s="29">
        <v>0</v>
      </c>
      <c r="M55" s="72">
        <f t="shared" si="15"/>
        <v>0</v>
      </c>
      <c r="N55" s="30">
        <v>0</v>
      </c>
      <c r="O55" s="29">
        <v>0</v>
      </c>
      <c r="P55" s="72">
        <f t="shared" si="20"/>
        <v>0</v>
      </c>
      <c r="Q55" s="30">
        <v>0</v>
      </c>
      <c r="R55"/>
      <c r="S55"/>
      <c r="T55"/>
      <c r="U55"/>
    </row>
    <row r="56" spans="1:21" x14ac:dyDescent="0.2">
      <c r="A56" s="80" t="s">
        <v>51</v>
      </c>
      <c r="B56" s="70">
        <f t="shared" si="17"/>
        <v>526.01322642186869</v>
      </c>
      <c r="C56" s="29">
        <v>0</v>
      </c>
      <c r="D56" s="72">
        <f t="shared" si="18"/>
        <v>0</v>
      </c>
      <c r="E56" s="30">
        <v>0</v>
      </c>
      <c r="F56" s="29">
        <v>102.6841724136311</v>
      </c>
      <c r="G56" s="72">
        <f t="shared" si="19"/>
        <v>19.521214915473855</v>
      </c>
      <c r="H56" s="30">
        <v>11</v>
      </c>
      <c r="I56" s="29">
        <v>423.32905400823756</v>
      </c>
      <c r="J56" s="72">
        <f t="shared" si="21"/>
        <v>80.478785084526137</v>
      </c>
      <c r="K56" s="30">
        <v>12.843312972292807</v>
      </c>
      <c r="L56" s="29">
        <v>0</v>
      </c>
      <c r="M56" s="72">
        <f t="shared" si="15"/>
        <v>0</v>
      </c>
      <c r="N56" s="30">
        <v>0</v>
      </c>
      <c r="O56" s="29">
        <v>0</v>
      </c>
      <c r="P56" s="72">
        <f t="shared" si="20"/>
        <v>0</v>
      </c>
      <c r="Q56" s="30">
        <v>0</v>
      </c>
      <c r="R56"/>
      <c r="S56"/>
      <c r="T56"/>
      <c r="U56"/>
    </row>
    <row r="57" spans="1:21" x14ac:dyDescent="0.2">
      <c r="A57" s="81" t="s">
        <v>65</v>
      </c>
      <c r="B57" s="70">
        <f t="shared" si="17"/>
        <v>0</v>
      </c>
      <c r="C57" s="29">
        <v>0</v>
      </c>
      <c r="D57" s="72">
        <f t="shared" si="18"/>
        <v>0</v>
      </c>
      <c r="E57" s="30">
        <v>0</v>
      </c>
      <c r="F57" s="29">
        <v>0</v>
      </c>
      <c r="G57" s="72">
        <f t="shared" si="19"/>
        <v>0</v>
      </c>
      <c r="H57" s="30">
        <v>0</v>
      </c>
      <c r="I57" s="29">
        <v>0</v>
      </c>
      <c r="J57" s="72">
        <f t="shared" si="21"/>
        <v>0</v>
      </c>
      <c r="K57" s="30">
        <v>0</v>
      </c>
      <c r="L57" s="29">
        <v>0</v>
      </c>
      <c r="M57" s="72">
        <f t="shared" si="15"/>
        <v>0</v>
      </c>
      <c r="N57" s="30">
        <v>0</v>
      </c>
      <c r="O57" s="29">
        <v>0</v>
      </c>
      <c r="P57" s="72">
        <f t="shared" si="20"/>
        <v>0</v>
      </c>
      <c r="Q57" s="30">
        <v>0</v>
      </c>
      <c r="R57"/>
      <c r="S57"/>
      <c r="T57"/>
      <c r="U57"/>
    </row>
    <row r="58" spans="1:21" x14ac:dyDescent="0.2">
      <c r="A58" s="80" t="s">
        <v>53</v>
      </c>
      <c r="B58" s="70">
        <f>SUM(C58,F58,I58,L58,O58)</f>
        <v>76684.891663758797</v>
      </c>
      <c r="C58" s="29">
        <v>63653.106330779454</v>
      </c>
      <c r="D58" s="72">
        <f t="shared" ref="D58" si="22">IF(ISNUMBER(C58/$B58*100),C58/$B58*100,0)</f>
        <v>83.006058885601647</v>
      </c>
      <c r="E58" s="30">
        <v>10.018199781688702</v>
      </c>
      <c r="F58" s="29">
        <v>0</v>
      </c>
      <c r="G58" s="72">
        <f t="shared" si="19"/>
        <v>0</v>
      </c>
      <c r="H58" s="30">
        <v>0</v>
      </c>
      <c r="I58" s="29">
        <v>0</v>
      </c>
      <c r="J58" s="72">
        <f t="shared" si="21"/>
        <v>0</v>
      </c>
      <c r="K58" s="30">
        <v>0</v>
      </c>
      <c r="L58" s="29">
        <v>13031.785332979347</v>
      </c>
      <c r="M58" s="72">
        <f t="shared" si="15"/>
        <v>16.993941114398361</v>
      </c>
      <c r="N58" s="30">
        <v>9.539453390292044</v>
      </c>
      <c r="O58" s="29">
        <v>0</v>
      </c>
      <c r="P58" s="72">
        <f>IF(ISNUMBER(O58/$B42*100),O58/$B42*100,0)</f>
        <v>0</v>
      </c>
      <c r="Q58" s="30">
        <v>0</v>
      </c>
      <c r="R58"/>
      <c r="S58"/>
      <c r="T58"/>
      <c r="U58"/>
    </row>
    <row r="59" spans="1:21" x14ac:dyDescent="0.2">
      <c r="A59" s="80" t="s">
        <v>54</v>
      </c>
      <c r="B59" s="70">
        <f t="shared" si="17"/>
        <v>21254.839537313244</v>
      </c>
      <c r="C59" s="29">
        <v>0</v>
      </c>
      <c r="D59" s="72">
        <f t="shared" si="18"/>
        <v>0</v>
      </c>
      <c r="E59" s="30">
        <v>0</v>
      </c>
      <c r="F59" s="29">
        <v>1962.9326540567831</v>
      </c>
      <c r="G59" s="72">
        <f t="shared" si="19"/>
        <v>9.2352268790870919</v>
      </c>
      <c r="H59" s="30">
        <v>11.377354129022796</v>
      </c>
      <c r="I59" s="29">
        <v>19291.906883256463</v>
      </c>
      <c r="J59" s="72">
        <f t="shared" si="21"/>
        <v>90.764773120912906</v>
      </c>
      <c r="K59" s="30">
        <v>8.9027850727792277</v>
      </c>
      <c r="L59" s="29">
        <v>0</v>
      </c>
      <c r="M59" s="72">
        <f t="shared" si="15"/>
        <v>0</v>
      </c>
      <c r="N59" s="30">
        <v>0</v>
      </c>
      <c r="O59" s="29">
        <v>0</v>
      </c>
      <c r="P59" s="72">
        <f t="shared" si="20"/>
        <v>0</v>
      </c>
      <c r="Q59" s="30">
        <v>0</v>
      </c>
      <c r="R59"/>
      <c r="S59"/>
      <c r="T59"/>
      <c r="U59"/>
    </row>
    <row r="60" spans="1:21" x14ac:dyDescent="0.2">
      <c r="A60" s="80"/>
      <c r="R60"/>
      <c r="S60"/>
      <c r="T60"/>
      <c r="U60"/>
    </row>
    <row r="61" spans="1:21" x14ac:dyDescent="0.2">
      <c r="A61" s="77" t="s">
        <v>1</v>
      </c>
      <c r="B61" s="15"/>
      <c r="C61" s="15"/>
      <c r="D61" s="14"/>
      <c r="E61" s="14"/>
      <c r="F61" s="15"/>
      <c r="G61" s="14"/>
      <c r="H61" s="14"/>
      <c r="I61" s="15"/>
      <c r="J61" s="14"/>
      <c r="K61" s="14"/>
      <c r="L61" s="15"/>
      <c r="M61" s="14"/>
      <c r="N61" s="14"/>
      <c r="O61" s="15"/>
      <c r="P61" s="14"/>
      <c r="Q61" s="14"/>
      <c r="R61"/>
      <c r="S61"/>
      <c r="T61"/>
      <c r="U61"/>
    </row>
    <row r="62" spans="1:21" x14ac:dyDescent="0.2">
      <c r="A62" s="80" t="s">
        <v>55</v>
      </c>
      <c r="B62" s="70">
        <f t="shared" ref="B62" si="23">SUM(C62,F62,I62,L62,O62)</f>
        <v>21727.208880514532</v>
      </c>
      <c r="C62" s="29">
        <v>0</v>
      </c>
      <c r="D62" s="72">
        <f>IF(ISNUMBER(C62/$B62*100),C62/$B62*100,0)</f>
        <v>0</v>
      </c>
      <c r="E62" s="30">
        <v>0</v>
      </c>
      <c r="F62" s="29">
        <v>3615.0345782565169</v>
      </c>
      <c r="G62" s="72">
        <f>IF(ISNUMBER(F62/$B62*100),F62/$B62*100,0)</f>
        <v>16.638283353084361</v>
      </c>
      <c r="H62" s="30">
        <v>11.716007813623241</v>
      </c>
      <c r="I62" s="29">
        <v>18112.174302258016</v>
      </c>
      <c r="J62" s="72">
        <f>IF(ISNUMBER(I62/$B62*100),I62/$B62*100,0)</f>
        <v>83.361716646915639</v>
      </c>
      <c r="K62" s="30">
        <v>12.518930110735905</v>
      </c>
      <c r="L62" s="29">
        <v>0</v>
      </c>
      <c r="M62" s="72">
        <f t="shared" ref="M62" si="24">IF(ISNUMBER(L62/$B62*100),L62/$B62*100,0)</f>
        <v>0</v>
      </c>
      <c r="N62" s="30">
        <v>0</v>
      </c>
      <c r="O62" s="29">
        <v>0</v>
      </c>
      <c r="P62" s="72">
        <f t="shared" ref="P62" si="25">IF(ISNUMBER(O62/$B62*100),O62/$B62*100,0)</f>
        <v>0</v>
      </c>
      <c r="Q62" s="30">
        <v>0</v>
      </c>
      <c r="R62"/>
      <c r="S62"/>
      <c r="T62"/>
      <c r="U62"/>
    </row>
    <row r="63" spans="1:21" x14ac:dyDescent="0.2">
      <c r="A63" s="80" t="s">
        <v>56</v>
      </c>
      <c r="B63" s="70">
        <f t="shared" ref="B63:B74" si="26">SUM(C63,F63,I63,L63,O63)</f>
        <v>33865.957849540522</v>
      </c>
      <c r="C63" s="29">
        <v>0</v>
      </c>
      <c r="D63" s="72">
        <f t="shared" ref="D63:D74" si="27">IF(ISNUMBER(C63/$B63*100),C63/$B63*100,0)</f>
        <v>0</v>
      </c>
      <c r="E63" s="30">
        <v>0</v>
      </c>
      <c r="F63" s="29">
        <v>15545.617640194174</v>
      </c>
      <c r="G63" s="72">
        <f t="shared" ref="G63:G74" si="28">IF(ISNUMBER(F63/$B63*100),F63/$B63*100,0)</f>
        <v>45.903375033005567</v>
      </c>
      <c r="H63" s="30">
        <v>16.379761455999564</v>
      </c>
      <c r="I63" s="29">
        <v>18320.340209346348</v>
      </c>
      <c r="J63" s="72">
        <f t="shared" ref="J63:J74" si="29">IF(ISNUMBER(I63/$B63*100),I63/$B63*100,0)</f>
        <v>54.096624966994433</v>
      </c>
      <c r="K63" s="30">
        <v>15.925330678543769</v>
      </c>
      <c r="L63" s="29">
        <v>0</v>
      </c>
      <c r="M63" s="72">
        <f t="shared" ref="M63:M74" si="30">IF(ISNUMBER(L63/$B63*100),L63/$B63*100,0)</f>
        <v>0</v>
      </c>
      <c r="N63" s="30">
        <v>0</v>
      </c>
      <c r="O63" s="29">
        <v>0</v>
      </c>
      <c r="P63" s="72">
        <f t="shared" ref="P63:P74" si="31">IF(ISNUMBER(O63/$B63*100),O63/$B63*100,0)</f>
        <v>0</v>
      </c>
      <c r="Q63" s="30">
        <v>0</v>
      </c>
      <c r="R63"/>
      <c r="S63"/>
      <c r="T63"/>
      <c r="U63"/>
    </row>
    <row r="64" spans="1:21" x14ac:dyDescent="0.2">
      <c r="A64" s="80" t="s">
        <v>57</v>
      </c>
      <c r="B64" s="70">
        <f t="shared" si="26"/>
        <v>67230.776512480967</v>
      </c>
      <c r="C64" s="29">
        <v>0</v>
      </c>
      <c r="D64" s="72">
        <f t="shared" si="27"/>
        <v>0</v>
      </c>
      <c r="E64" s="30">
        <v>0</v>
      </c>
      <c r="F64" s="29">
        <v>11477.57466917393</v>
      </c>
      <c r="G64" s="72">
        <f t="shared" si="28"/>
        <v>17.071905553616791</v>
      </c>
      <c r="H64" s="30">
        <v>11.743382124785992</v>
      </c>
      <c r="I64" s="29">
        <v>55753.201843307033</v>
      </c>
      <c r="J64" s="72">
        <f t="shared" si="29"/>
        <v>82.928094446383199</v>
      </c>
      <c r="K64" s="30">
        <v>11.076298493406856</v>
      </c>
      <c r="L64" s="29">
        <v>0</v>
      </c>
      <c r="M64" s="72">
        <f t="shared" si="30"/>
        <v>0</v>
      </c>
      <c r="N64" s="30">
        <v>0</v>
      </c>
      <c r="O64" s="29">
        <v>0</v>
      </c>
      <c r="P64" s="72">
        <f t="shared" si="31"/>
        <v>0</v>
      </c>
      <c r="Q64" s="30">
        <v>0</v>
      </c>
      <c r="R64"/>
      <c r="S64"/>
      <c r="T64"/>
      <c r="U64"/>
    </row>
    <row r="65" spans="1:21" x14ac:dyDescent="0.2">
      <c r="A65" s="80" t="s">
        <v>58</v>
      </c>
      <c r="B65" s="70">
        <f t="shared" si="26"/>
        <v>44192.179871984212</v>
      </c>
      <c r="C65" s="29">
        <v>0</v>
      </c>
      <c r="D65" s="72">
        <f t="shared" si="27"/>
        <v>0</v>
      </c>
      <c r="E65" s="30">
        <v>0</v>
      </c>
      <c r="F65" s="29">
        <v>3019.8966711830703</v>
      </c>
      <c r="G65" s="72">
        <f t="shared" si="28"/>
        <v>6.8335544431867792</v>
      </c>
      <c r="H65" s="30">
        <v>12.739281102066675</v>
      </c>
      <c r="I65" s="29">
        <v>41172.283200801139</v>
      </c>
      <c r="J65" s="72">
        <f t="shared" si="29"/>
        <v>93.166445556813215</v>
      </c>
      <c r="K65" s="30">
        <v>10.903644731948912</v>
      </c>
      <c r="L65" s="29">
        <v>0</v>
      </c>
      <c r="M65" s="72">
        <f t="shared" si="30"/>
        <v>0</v>
      </c>
      <c r="N65" s="30">
        <v>0</v>
      </c>
      <c r="O65" s="29">
        <v>0</v>
      </c>
      <c r="P65" s="72">
        <f t="shared" si="31"/>
        <v>0</v>
      </c>
      <c r="Q65" s="30">
        <v>0</v>
      </c>
      <c r="R65"/>
      <c r="S65"/>
      <c r="T65"/>
      <c r="U65"/>
    </row>
    <row r="66" spans="1:21" ht="22.5" x14ac:dyDescent="0.2">
      <c r="A66" s="80" t="s">
        <v>59</v>
      </c>
      <c r="B66" s="70">
        <f t="shared" si="26"/>
        <v>444321.9761123166</v>
      </c>
      <c r="C66" s="29">
        <v>0</v>
      </c>
      <c r="D66" s="72">
        <f t="shared" si="27"/>
        <v>0</v>
      </c>
      <c r="E66" s="30">
        <v>0</v>
      </c>
      <c r="F66" s="29">
        <v>56161.127010469274</v>
      </c>
      <c r="G66" s="72">
        <f t="shared" si="28"/>
        <v>12.639736504114024</v>
      </c>
      <c r="H66" s="30">
        <v>8.8464258793394368</v>
      </c>
      <c r="I66" s="29">
        <v>388160.84910184733</v>
      </c>
      <c r="J66" s="72">
        <f t="shared" si="29"/>
        <v>87.360263495885988</v>
      </c>
      <c r="K66" s="30">
        <v>7.8355499602688914</v>
      </c>
      <c r="L66" s="29">
        <v>0</v>
      </c>
      <c r="M66" s="72">
        <f t="shared" si="30"/>
        <v>0</v>
      </c>
      <c r="N66" s="30">
        <v>0</v>
      </c>
      <c r="O66" s="29">
        <v>0</v>
      </c>
      <c r="P66" s="72">
        <f t="shared" si="31"/>
        <v>0</v>
      </c>
      <c r="Q66" s="30">
        <v>0</v>
      </c>
      <c r="R66"/>
      <c r="S66"/>
      <c r="T66"/>
      <c r="U66"/>
    </row>
    <row r="67" spans="1:21" ht="22.5" x14ac:dyDescent="0.2">
      <c r="A67" s="80" t="s">
        <v>60</v>
      </c>
      <c r="B67" s="70">
        <f t="shared" si="26"/>
        <v>75061.346592504313</v>
      </c>
      <c r="C67" s="29">
        <v>0</v>
      </c>
      <c r="D67" s="72">
        <f t="shared" si="27"/>
        <v>0</v>
      </c>
      <c r="E67" s="30">
        <v>0</v>
      </c>
      <c r="F67" s="29">
        <v>30838.273112832925</v>
      </c>
      <c r="G67" s="72">
        <f t="shared" si="28"/>
        <v>41.0840925626459</v>
      </c>
      <c r="H67" s="30">
        <v>5.9788507351959606</v>
      </c>
      <c r="I67" s="29">
        <v>44223.073479671388</v>
      </c>
      <c r="J67" s="72">
        <f t="shared" si="29"/>
        <v>58.9159074373541</v>
      </c>
      <c r="K67" s="30">
        <v>5.6811231423821349</v>
      </c>
      <c r="L67" s="29">
        <v>0</v>
      </c>
      <c r="M67" s="72">
        <f t="shared" si="30"/>
        <v>0</v>
      </c>
      <c r="N67" s="30">
        <v>0</v>
      </c>
      <c r="O67" s="29">
        <v>0</v>
      </c>
      <c r="P67" s="72">
        <f t="shared" si="31"/>
        <v>0</v>
      </c>
      <c r="Q67" s="30">
        <v>0</v>
      </c>
      <c r="R67"/>
      <c r="S67"/>
      <c r="T67"/>
      <c r="U67"/>
    </row>
    <row r="68" spans="1:21" ht="22.5" x14ac:dyDescent="0.2">
      <c r="A68" s="80" t="s">
        <v>61</v>
      </c>
      <c r="B68" s="70">
        <f t="shared" si="26"/>
        <v>262704.40879959613</v>
      </c>
      <c r="C68" s="29">
        <v>0</v>
      </c>
      <c r="D68" s="72">
        <f t="shared" si="27"/>
        <v>0</v>
      </c>
      <c r="E68" s="30">
        <v>0</v>
      </c>
      <c r="F68" s="29">
        <v>47537.211179255653</v>
      </c>
      <c r="G68" s="72">
        <f t="shared" si="28"/>
        <v>18.095322951172616</v>
      </c>
      <c r="H68" s="30">
        <v>7.7419981071686896</v>
      </c>
      <c r="I68" s="29">
        <v>215167.19762034045</v>
      </c>
      <c r="J68" s="72">
        <f t="shared" si="29"/>
        <v>81.904677048827367</v>
      </c>
      <c r="K68" s="30">
        <v>7.417572947363591</v>
      </c>
      <c r="L68" s="29">
        <v>0</v>
      </c>
      <c r="M68" s="72">
        <f t="shared" si="30"/>
        <v>0</v>
      </c>
      <c r="N68" s="30">
        <v>0</v>
      </c>
      <c r="O68" s="29">
        <v>0</v>
      </c>
      <c r="P68" s="72">
        <f t="shared" si="31"/>
        <v>0</v>
      </c>
      <c r="Q68" s="30">
        <v>0</v>
      </c>
      <c r="R68"/>
      <c r="S68"/>
      <c r="T68"/>
      <c r="U68"/>
    </row>
    <row r="69" spans="1:21" x14ac:dyDescent="0.2">
      <c r="A69" s="80" t="s">
        <v>62</v>
      </c>
      <c r="B69" s="70">
        <f t="shared" si="26"/>
        <v>129807.80904766145</v>
      </c>
      <c r="C69" s="29">
        <v>0</v>
      </c>
      <c r="D69" s="72">
        <f t="shared" si="27"/>
        <v>0</v>
      </c>
      <c r="E69" s="30">
        <v>0</v>
      </c>
      <c r="F69" s="29">
        <v>11148.21275399023</v>
      </c>
      <c r="G69" s="72">
        <f t="shared" si="28"/>
        <v>8.5882450645915682</v>
      </c>
      <c r="H69" s="30">
        <v>6.7839949282858978</v>
      </c>
      <c r="I69" s="29">
        <v>118659.59629367122</v>
      </c>
      <c r="J69" s="72">
        <f t="shared" si="29"/>
        <v>91.411754935408425</v>
      </c>
      <c r="K69" s="30">
        <v>7.7531926431517952</v>
      </c>
      <c r="L69" s="29">
        <v>0</v>
      </c>
      <c r="M69" s="72">
        <f t="shared" si="30"/>
        <v>0</v>
      </c>
      <c r="N69" s="30">
        <v>0</v>
      </c>
      <c r="O69" s="29">
        <v>0</v>
      </c>
      <c r="P69" s="72">
        <f t="shared" si="31"/>
        <v>0</v>
      </c>
      <c r="Q69" s="30">
        <v>0</v>
      </c>
      <c r="R69"/>
      <c r="S69"/>
      <c r="T69"/>
      <c r="U69"/>
    </row>
    <row r="70" spans="1:21" x14ac:dyDescent="0.2">
      <c r="A70" s="80" t="s">
        <v>63</v>
      </c>
      <c r="B70" s="70">
        <f t="shared" si="26"/>
        <v>524335.63858974213</v>
      </c>
      <c r="C70" s="29">
        <v>0</v>
      </c>
      <c r="D70" s="72">
        <f t="shared" si="27"/>
        <v>0</v>
      </c>
      <c r="E70" s="30">
        <v>0</v>
      </c>
      <c r="F70" s="29">
        <v>138296.30970320629</v>
      </c>
      <c r="G70" s="72">
        <f t="shared" si="28"/>
        <v>26.375531153131092</v>
      </c>
      <c r="H70" s="30">
        <v>6.4539929117603325</v>
      </c>
      <c r="I70" s="29">
        <v>386039.32888653583</v>
      </c>
      <c r="J70" s="72">
        <f t="shared" si="29"/>
        <v>73.624468846868908</v>
      </c>
      <c r="K70" s="30">
        <v>6.5681660557702291</v>
      </c>
      <c r="L70" s="29">
        <v>0</v>
      </c>
      <c r="M70" s="72">
        <f t="shared" si="30"/>
        <v>0</v>
      </c>
      <c r="N70" s="30">
        <v>0</v>
      </c>
      <c r="O70" s="29">
        <v>0</v>
      </c>
      <c r="P70" s="72">
        <f t="shared" si="31"/>
        <v>0</v>
      </c>
      <c r="Q70" s="30">
        <v>0</v>
      </c>
      <c r="R70"/>
      <c r="S70"/>
      <c r="T70"/>
      <c r="U70"/>
    </row>
    <row r="71" spans="1:21" x14ac:dyDescent="0.2">
      <c r="A71" s="80" t="s">
        <v>64</v>
      </c>
      <c r="B71" s="70">
        <f t="shared" si="26"/>
        <v>5699.2329954242841</v>
      </c>
      <c r="C71" s="29">
        <v>0</v>
      </c>
      <c r="D71" s="72">
        <f t="shared" si="27"/>
        <v>0</v>
      </c>
      <c r="E71" s="30">
        <v>0</v>
      </c>
      <c r="F71" s="29">
        <v>0</v>
      </c>
      <c r="G71" s="72">
        <f t="shared" si="28"/>
        <v>0</v>
      </c>
      <c r="H71" s="30">
        <v>0</v>
      </c>
      <c r="I71" s="29">
        <v>5699.2329954242841</v>
      </c>
      <c r="J71" s="72">
        <f>IF(ISNUMBER(I71/$B71*100),I71/$B71*100,0)</f>
        <v>100</v>
      </c>
      <c r="K71" s="30">
        <v>8.7138274841930787</v>
      </c>
      <c r="L71" s="29">
        <v>0</v>
      </c>
      <c r="M71" s="72">
        <f t="shared" si="30"/>
        <v>0</v>
      </c>
      <c r="N71" s="30">
        <v>0</v>
      </c>
      <c r="O71" s="29">
        <v>0</v>
      </c>
      <c r="P71" s="72">
        <f t="shared" si="31"/>
        <v>0</v>
      </c>
      <c r="Q71" s="30">
        <v>0</v>
      </c>
      <c r="R71"/>
      <c r="S71"/>
      <c r="T71"/>
      <c r="U71"/>
    </row>
    <row r="72" spans="1:21" x14ac:dyDescent="0.2">
      <c r="A72" s="80" t="s">
        <v>52</v>
      </c>
      <c r="B72" s="70">
        <f t="shared" si="26"/>
        <v>0</v>
      </c>
      <c r="C72" s="29">
        <v>0</v>
      </c>
      <c r="D72" s="72">
        <f t="shared" si="27"/>
        <v>0</v>
      </c>
      <c r="E72" s="30">
        <v>0</v>
      </c>
      <c r="F72" s="29">
        <v>0</v>
      </c>
      <c r="G72" s="72">
        <f t="shared" si="28"/>
        <v>0</v>
      </c>
      <c r="H72" s="30">
        <v>0</v>
      </c>
      <c r="I72" s="29">
        <v>0</v>
      </c>
      <c r="J72" s="72">
        <f t="shared" si="29"/>
        <v>0</v>
      </c>
      <c r="K72" s="30">
        <v>0</v>
      </c>
      <c r="L72" s="29">
        <v>0</v>
      </c>
      <c r="M72" s="72">
        <f t="shared" si="30"/>
        <v>0</v>
      </c>
      <c r="N72" s="30">
        <v>0</v>
      </c>
      <c r="O72" s="29">
        <v>0</v>
      </c>
      <c r="P72" s="72">
        <f t="shared" si="31"/>
        <v>0</v>
      </c>
      <c r="Q72" s="30">
        <v>0</v>
      </c>
      <c r="R72"/>
      <c r="S72"/>
      <c r="T72"/>
      <c r="U72"/>
    </row>
    <row r="73" spans="1:21" x14ac:dyDescent="0.2">
      <c r="A73" s="80" t="s">
        <v>53</v>
      </c>
      <c r="B73" s="70">
        <f t="shared" si="26"/>
        <v>76684.891663758797</v>
      </c>
      <c r="C73" s="29">
        <v>63653.106330779454</v>
      </c>
      <c r="D73" s="72">
        <f t="shared" si="27"/>
        <v>83.006058885601647</v>
      </c>
      <c r="E73" s="30">
        <v>10.018199781688702</v>
      </c>
      <c r="F73" s="29">
        <v>0</v>
      </c>
      <c r="G73" s="72">
        <f t="shared" si="28"/>
        <v>0</v>
      </c>
      <c r="H73" s="30">
        <v>0</v>
      </c>
      <c r="I73" s="29">
        <v>0</v>
      </c>
      <c r="J73" s="72">
        <f t="shared" si="29"/>
        <v>0</v>
      </c>
      <c r="K73" s="30">
        <v>0</v>
      </c>
      <c r="L73" s="29">
        <v>13031.785332979347</v>
      </c>
      <c r="M73" s="72">
        <f>IF(ISNUMBER(L73/$B73*100),L73/$B73*100,0)</f>
        <v>16.993941114398361</v>
      </c>
      <c r="N73" s="30">
        <v>9.539453390292044</v>
      </c>
      <c r="O73" s="29">
        <v>0</v>
      </c>
      <c r="P73" s="72">
        <f t="shared" si="31"/>
        <v>0</v>
      </c>
      <c r="Q73" s="30">
        <v>0</v>
      </c>
      <c r="R73"/>
      <c r="S73"/>
      <c r="T73"/>
      <c r="U73"/>
    </row>
    <row r="74" spans="1:21" x14ac:dyDescent="0.2">
      <c r="A74" s="80" t="s">
        <v>54</v>
      </c>
      <c r="B74" s="70">
        <f t="shared" si="26"/>
        <v>2093.7267988708982</v>
      </c>
      <c r="C74" s="29">
        <v>0</v>
      </c>
      <c r="D74" s="72">
        <f t="shared" si="27"/>
        <v>0</v>
      </c>
      <c r="E74" s="30">
        <v>0</v>
      </c>
      <c r="F74" s="29">
        <v>14.414924940920447</v>
      </c>
      <c r="G74" s="72">
        <f t="shared" si="28"/>
        <v>0.68848165618809987</v>
      </c>
      <c r="H74" s="30">
        <v>20</v>
      </c>
      <c r="I74" s="29">
        <v>2079.3118739299775</v>
      </c>
      <c r="J74" s="72">
        <f t="shared" si="29"/>
        <v>99.311518343811883</v>
      </c>
      <c r="K74" s="30">
        <v>13.441603377640735</v>
      </c>
      <c r="L74" s="29">
        <v>0</v>
      </c>
      <c r="M74" s="72">
        <f t="shared" si="30"/>
        <v>0</v>
      </c>
      <c r="N74" s="30">
        <v>0</v>
      </c>
      <c r="O74" s="29">
        <v>0</v>
      </c>
      <c r="P74" s="72">
        <f t="shared" si="31"/>
        <v>0</v>
      </c>
      <c r="Q74" s="30">
        <v>0</v>
      </c>
      <c r="R74"/>
      <c r="S74"/>
      <c r="T74"/>
      <c r="U74"/>
    </row>
    <row r="75" spans="1:21" x14ac:dyDescent="0.2">
      <c r="A75" s="37"/>
      <c r="B75" s="51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/>
      <c r="S75"/>
      <c r="T75"/>
      <c r="U75"/>
    </row>
    <row r="76" spans="1:21" x14ac:dyDescent="0.2">
      <c r="A76" s="1" t="str">
        <f>A24</f>
        <v>Fuente: Instituto Nacional de Estadística (INE).  LXXXIV Encuesta Permanente de Hogares de Propósitos Múltiples, Junio 2026.</v>
      </c>
      <c r="R76"/>
      <c r="S76"/>
      <c r="T76"/>
      <c r="U76"/>
    </row>
    <row r="77" spans="1:21" x14ac:dyDescent="0.2">
      <c r="A77" s="1" t="s">
        <v>0</v>
      </c>
      <c r="R77"/>
      <c r="S77"/>
      <c r="T77"/>
      <c r="U77"/>
    </row>
    <row r="78" spans="1:21" x14ac:dyDescent="0.2">
      <c r="A78" s="1" t="s">
        <v>30</v>
      </c>
      <c r="R78"/>
      <c r="S78"/>
      <c r="T78"/>
      <c r="U78"/>
    </row>
  </sheetData>
  <mergeCells count="16">
    <mergeCell ref="A28:Q28"/>
    <mergeCell ref="A30:A31"/>
    <mergeCell ref="B30:B31"/>
    <mergeCell ref="C30:E30"/>
    <mergeCell ref="F30:H30"/>
    <mergeCell ref="I30:K30"/>
    <mergeCell ref="L30:N30"/>
    <mergeCell ref="O30:Q30"/>
    <mergeCell ref="A1:Q1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scale="7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U77"/>
  <sheetViews>
    <sheetView topLeftCell="A42" zoomScaleNormal="100" workbookViewId="0">
      <selection activeCell="F47" sqref="F47"/>
    </sheetView>
  </sheetViews>
  <sheetFormatPr baseColWidth="10" defaultRowHeight="11.25" x14ac:dyDescent="0.2"/>
  <cols>
    <col min="1" max="1" width="51.33203125" customWidth="1"/>
    <col min="2" max="2" width="11.6640625" style="9" bestFit="1" customWidth="1"/>
    <col min="3" max="3" width="10.6640625" style="9" bestFit="1" customWidth="1"/>
    <col min="4" max="5" width="7.6640625" style="9" bestFit="1" customWidth="1"/>
    <col min="6" max="6" width="9.6640625" style="9" bestFit="1" customWidth="1"/>
    <col min="7" max="7" width="7.6640625" style="9" bestFit="1" customWidth="1"/>
    <col min="8" max="8" width="6.5" style="9" bestFit="1" customWidth="1"/>
    <col min="9" max="9" width="10.6640625" style="9" bestFit="1" customWidth="1"/>
    <col min="10" max="10" width="7.6640625" style="9" bestFit="1" customWidth="1"/>
    <col min="11" max="11" width="6.5" style="9" bestFit="1" customWidth="1"/>
    <col min="12" max="12" width="10.6640625" style="9" customWidth="1"/>
    <col min="13" max="13" width="7" style="9" bestFit="1" customWidth="1"/>
    <col min="14" max="14" width="7.6640625" style="9" bestFit="1" customWidth="1"/>
    <col min="15" max="15" width="9.6640625" style="9" bestFit="1" customWidth="1"/>
    <col min="16" max="16" width="7.6640625" style="9" bestFit="1" customWidth="1"/>
    <col min="17" max="17" width="6.5" style="9" bestFit="1" customWidth="1"/>
    <col min="18" max="18" width="12.83203125" style="9" customWidth="1"/>
    <col min="19" max="19" width="10.5" style="9" bestFit="1" customWidth="1"/>
    <col min="20" max="20" width="10.6640625" style="9" bestFit="1" customWidth="1"/>
    <col min="21" max="21" width="6" style="9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21" x14ac:dyDescent="0.2">
      <c r="A1" s="95" t="s">
        <v>75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/>
      <c r="S1"/>
      <c r="T1"/>
      <c r="U1"/>
    </row>
    <row r="2" spans="1:21" ht="26.25" customHeight="1" x14ac:dyDescent="0.35">
      <c r="A2" s="105" t="s">
        <v>25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/>
      <c r="S2"/>
      <c r="T2"/>
      <c r="U2"/>
    </row>
    <row r="3" spans="1:21" ht="36" customHeight="1" x14ac:dyDescent="0.2">
      <c r="A3" s="96" t="s">
        <v>21</v>
      </c>
      <c r="B3" s="100" t="s">
        <v>15</v>
      </c>
      <c r="C3" s="93" t="s">
        <v>24</v>
      </c>
      <c r="D3" s="93"/>
      <c r="E3" s="93"/>
      <c r="F3" s="102" t="s">
        <v>78</v>
      </c>
      <c r="G3" s="102"/>
      <c r="H3" s="102"/>
      <c r="I3" s="94" t="s">
        <v>79</v>
      </c>
      <c r="J3" s="94"/>
      <c r="K3" s="94"/>
      <c r="L3" s="93" t="str">
        <f>'C04'!L3:N3</f>
        <v>Buscador no disponible</v>
      </c>
      <c r="M3" s="93"/>
      <c r="N3" s="93"/>
      <c r="O3" s="93" t="str">
        <f>'C04'!O3:Q3</f>
        <v>Disponible no buscador</v>
      </c>
      <c r="P3" s="93"/>
      <c r="Q3" s="93"/>
      <c r="R3"/>
      <c r="S3"/>
      <c r="T3"/>
      <c r="U3"/>
    </row>
    <row r="4" spans="1:21" x14ac:dyDescent="0.2">
      <c r="A4" s="97"/>
      <c r="B4" s="101"/>
      <c r="C4" s="19" t="s">
        <v>18</v>
      </c>
      <c r="D4" s="65" t="s">
        <v>29</v>
      </c>
      <c r="E4" s="19" t="s">
        <v>17</v>
      </c>
      <c r="F4" s="19" t="s">
        <v>18</v>
      </c>
      <c r="G4" s="65" t="s">
        <v>29</v>
      </c>
      <c r="H4" s="19" t="s">
        <v>17</v>
      </c>
      <c r="I4" s="19" t="s">
        <v>18</v>
      </c>
      <c r="J4" s="65" t="s">
        <v>29</v>
      </c>
      <c r="K4" s="19" t="s">
        <v>17</v>
      </c>
      <c r="L4" s="19" t="s">
        <v>18</v>
      </c>
      <c r="M4" s="65" t="s">
        <v>29</v>
      </c>
      <c r="N4" s="19" t="s">
        <v>17</v>
      </c>
      <c r="O4" s="19" t="s">
        <v>18</v>
      </c>
      <c r="P4" s="65" t="s">
        <v>29</v>
      </c>
      <c r="Q4" s="19" t="s">
        <v>17</v>
      </c>
      <c r="R4"/>
      <c r="S4"/>
      <c r="T4"/>
      <c r="U4"/>
    </row>
    <row r="5" spans="1:21" x14ac:dyDescent="0.2">
      <c r="A5" s="2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/>
      <c r="S5"/>
      <c r="T5"/>
      <c r="U5"/>
    </row>
    <row r="6" spans="1:21" x14ac:dyDescent="0.2">
      <c r="A6" s="3" t="s">
        <v>27</v>
      </c>
      <c r="B6" s="34">
        <f>SUM(C6,F6,I6,L6,O6)</f>
        <v>1209558.8140786728</v>
      </c>
      <c r="C6" s="34">
        <v>124080.60793558676</v>
      </c>
      <c r="D6" s="71">
        <f>IF(ISNUMBER(C6/$B6*100),C6/$B6*100,0)</f>
        <v>10.258336055374008</v>
      </c>
      <c r="E6" s="35">
        <v>8.9447508761617467</v>
      </c>
      <c r="F6" s="34">
        <v>179668.61477848113</v>
      </c>
      <c r="G6" s="71">
        <f>IF(ISNUMBER(F6/$B6*100),F6/$B6*100,0)</f>
        <v>14.854061884980405</v>
      </c>
      <c r="H6" s="35">
        <v>7.0871094424510543</v>
      </c>
      <c r="I6" s="34">
        <v>832924.88030318031</v>
      </c>
      <c r="J6" s="71">
        <f>IF(ISNUMBER(I6/$B6*100),I6/$B6*100,0)</f>
        <v>68.861875140616746</v>
      </c>
      <c r="K6" s="35">
        <v>7.3365506395447637</v>
      </c>
      <c r="L6" s="34">
        <v>24651.533076438056</v>
      </c>
      <c r="M6" s="71">
        <f>IF(ISNUMBER(L6/$B6*100),L6/$B6*100,0)</f>
        <v>2.0380598933682488</v>
      </c>
      <c r="N6" s="35">
        <v>8.9346615105892475</v>
      </c>
      <c r="O6" s="34">
        <v>48233.177984986396</v>
      </c>
      <c r="P6" s="71">
        <f>IF(ISNUMBER(O6/$B6*100),O6/$B6*100,0)</f>
        <v>3.9876670256605804</v>
      </c>
      <c r="Q6" s="35">
        <v>7.3430767953596217</v>
      </c>
      <c r="R6"/>
      <c r="S6"/>
      <c r="T6"/>
      <c r="U6"/>
    </row>
    <row r="7" spans="1:21" x14ac:dyDescent="0.2">
      <c r="A7" s="3"/>
      <c r="R7"/>
      <c r="S7"/>
      <c r="T7"/>
      <c r="U7"/>
    </row>
    <row r="8" spans="1:21" x14ac:dyDescent="0.2">
      <c r="A8" s="3" t="s">
        <v>14</v>
      </c>
      <c r="R8"/>
      <c r="S8"/>
      <c r="T8"/>
      <c r="U8"/>
    </row>
    <row r="9" spans="1:21" x14ac:dyDescent="0.2">
      <c r="A9" s="2" t="s">
        <v>13</v>
      </c>
      <c r="B9" s="13">
        <f>SUM(C9,F9,I9,L9,O9)</f>
        <v>687003.48007209925</v>
      </c>
      <c r="C9" s="13">
        <v>81409.025829380276</v>
      </c>
      <c r="D9" s="72">
        <f>IF(ISNUMBER(C9/$B9*100),C9/$B9*100,0)</f>
        <v>11.849870952740533</v>
      </c>
      <c r="E9" s="16">
        <v>10.075576737851639</v>
      </c>
      <c r="F9" s="13">
        <v>58964.095029228461</v>
      </c>
      <c r="G9" s="72">
        <f>IF(ISNUMBER(F9/$B9*100),F9/$B9*100,0)</f>
        <v>8.5827942273364233</v>
      </c>
      <c r="H9" s="16">
        <v>8.8376771717081262</v>
      </c>
      <c r="I9" s="13">
        <v>508367.00290180923</v>
      </c>
      <c r="J9" s="72">
        <f>IF(ISNUMBER(I9/$B9*100),I9/$B9*100,0)</f>
        <v>73.997733293644657</v>
      </c>
      <c r="K9" s="16">
        <v>7.8852306890482327</v>
      </c>
      <c r="L9" s="13">
        <v>18463.604606708504</v>
      </c>
      <c r="M9" s="72">
        <f>IF(ISNUMBER(L9/$B9*100),L9/$B9*100,0)</f>
        <v>2.6875561976441222</v>
      </c>
      <c r="N9" s="16">
        <v>9.7565494748971879</v>
      </c>
      <c r="O9" s="13">
        <v>19799.751704972718</v>
      </c>
      <c r="P9" s="72">
        <f>IF(ISNUMBER(O9/$B9*100),O9/$B9*100,0)</f>
        <v>2.8820453286342573</v>
      </c>
      <c r="Q9" s="16">
        <v>8.7249794554076399</v>
      </c>
      <c r="R9"/>
      <c r="S9"/>
      <c r="T9"/>
      <c r="U9"/>
    </row>
    <row r="10" spans="1:21" x14ac:dyDescent="0.2">
      <c r="A10" s="11" t="s">
        <v>12</v>
      </c>
      <c r="B10" s="13">
        <f>SUM(C10,F10,I10,L10,O10)</f>
        <v>134683.22879665837</v>
      </c>
      <c r="C10" s="13">
        <v>20548.742446336571</v>
      </c>
      <c r="D10" s="72">
        <f>IF(ISNUMBER(C10/$B10*100),C10/$B10*100,0)</f>
        <v>15.257090752821636</v>
      </c>
      <c r="E10" s="16">
        <v>10.31879066416314</v>
      </c>
      <c r="F10" s="13">
        <v>19740.874199946764</v>
      </c>
      <c r="G10" s="72">
        <f>IF(ISNUMBER(F10/$B10*100),F10/$B10*100,0)</f>
        <v>14.657262360223841</v>
      </c>
      <c r="H10" s="16">
        <v>10.047196606151712</v>
      </c>
      <c r="I10" s="13">
        <v>83795.196326640915</v>
      </c>
      <c r="J10" s="72">
        <f>IF(ISNUMBER(I10/$B10*100),I10/$B10*100,0)</f>
        <v>62.216503922068114</v>
      </c>
      <c r="K10" s="16">
        <v>8.1824890338357186</v>
      </c>
      <c r="L10" s="13">
        <v>3841.9512170315447</v>
      </c>
      <c r="M10" s="72">
        <f>IF(ISNUMBER(L10/$B10*100),L10/$B10*100,0)</f>
        <v>2.8525832439256669</v>
      </c>
      <c r="N10" s="16">
        <v>11.907414602074056</v>
      </c>
      <c r="O10" s="13">
        <v>6756.4646067025733</v>
      </c>
      <c r="P10" s="72">
        <f>IF(ISNUMBER(O10/$B10*100),O10/$B10*100,0)</f>
        <v>5.0165597209607498</v>
      </c>
      <c r="Q10" s="16">
        <v>10.03134268425222</v>
      </c>
      <c r="R10"/>
      <c r="S10"/>
      <c r="T10"/>
      <c r="U10"/>
    </row>
    <row r="11" spans="1:21" x14ac:dyDescent="0.2">
      <c r="A11" s="11" t="s">
        <v>11</v>
      </c>
      <c r="B11" s="13">
        <f t="shared" ref="B11:B13" si="0">SUM(C11,F11,I11,L11,O11)</f>
        <v>80151.660667907025</v>
      </c>
      <c r="C11" s="13">
        <v>11845.474989349126</v>
      </c>
      <c r="D11" s="72">
        <f t="shared" ref="D11:D13" si="1">IF(ISNUMBER(C11/$B11*100),C11/$B11*100,0)</f>
        <v>14.778826652673574</v>
      </c>
      <c r="E11" s="16">
        <v>10.102464529556583</v>
      </c>
      <c r="F11" s="13">
        <v>4333.0127723895403</v>
      </c>
      <c r="G11" s="72">
        <f t="shared" ref="G11:G12" si="2">IF(ISNUMBER(F11/$B11*100),F11/$B11*100,0)</f>
        <v>5.4060174627479576</v>
      </c>
      <c r="H11" s="16">
        <v>9.5437226400796575</v>
      </c>
      <c r="I11" s="13">
        <v>62008.197173508619</v>
      </c>
      <c r="J11" s="72">
        <f t="shared" ref="J11:J13" si="3">IF(ISNUMBER(I11/$B11*100),I11/$B11*100,0)</f>
        <v>77.363583806987663</v>
      </c>
      <c r="K11" s="16">
        <v>8.6973566959225828</v>
      </c>
      <c r="L11" s="13">
        <v>1465.8165612045841</v>
      </c>
      <c r="M11" s="72">
        <f t="shared" ref="M11:M13" si="4">IF(ISNUMBER(L11/$B11*100),L11/$B11*100,0)</f>
        <v>1.8288037315632333</v>
      </c>
      <c r="N11" s="16">
        <v>10.42247097844113</v>
      </c>
      <c r="O11" s="13">
        <v>499.15917145515118</v>
      </c>
      <c r="P11" s="72">
        <f t="shared" ref="P11" si="5">IF(ISNUMBER(O11/$B11*100),O11/$B11*100,0)</f>
        <v>0.62276834602756526</v>
      </c>
      <c r="Q11" s="16">
        <v>5</v>
      </c>
      <c r="R11"/>
      <c r="S11"/>
      <c r="T11"/>
      <c r="U11"/>
    </row>
    <row r="12" spans="1:21" x14ac:dyDescent="0.2">
      <c r="A12" s="11" t="s">
        <v>10</v>
      </c>
      <c r="B12" s="13">
        <f t="shared" si="0"/>
        <v>472168.59060752916</v>
      </c>
      <c r="C12" s="13">
        <v>49014.808393694737</v>
      </c>
      <c r="D12" s="72">
        <f t="shared" si="1"/>
        <v>10.380785458564374</v>
      </c>
      <c r="E12" s="16">
        <v>9.9704814581803181</v>
      </c>
      <c r="F12" s="13">
        <v>34890.208056892137</v>
      </c>
      <c r="G12" s="72">
        <f t="shared" si="2"/>
        <v>7.3893538771818053</v>
      </c>
      <c r="H12" s="16">
        <v>8.0807356440630436</v>
      </c>
      <c r="I12" s="13">
        <v>362563.60940165492</v>
      </c>
      <c r="J12" s="72">
        <f t="shared" si="3"/>
        <v>76.786897013872121</v>
      </c>
      <c r="K12" s="16">
        <v>7.6719474182844785</v>
      </c>
      <c r="L12" s="13">
        <v>13155.836828472369</v>
      </c>
      <c r="M12" s="72">
        <f t="shared" si="4"/>
        <v>2.7862583598678254</v>
      </c>
      <c r="N12" s="16">
        <v>9.0428996761106557</v>
      </c>
      <c r="O12" s="13">
        <v>12544.127926814986</v>
      </c>
      <c r="P12" s="72">
        <f>IF(ISNUMBER(O12/$B12*100),O12/$B12*100,0)</f>
        <v>2.6567052905138668</v>
      </c>
      <c r="Q12" s="16">
        <v>8.2072689221472963</v>
      </c>
      <c r="R12"/>
      <c r="S12"/>
      <c r="T12"/>
      <c r="U12"/>
    </row>
    <row r="13" spans="1:21" x14ac:dyDescent="0.2">
      <c r="A13" s="2" t="s">
        <v>9</v>
      </c>
      <c r="B13" s="13">
        <f t="shared" si="0"/>
        <v>522555.33400657476</v>
      </c>
      <c r="C13" s="13">
        <v>42671.58210620645</v>
      </c>
      <c r="D13" s="72">
        <f t="shared" si="1"/>
        <v>8.1659451792467124</v>
      </c>
      <c r="E13" s="16">
        <v>6.633687073903193</v>
      </c>
      <c r="F13" s="13">
        <v>120704.51974925163</v>
      </c>
      <c r="G13" s="72">
        <f>IF(ISNUMBER(F13/$B13*100),F13/$B13*100,0)</f>
        <v>23.098897263908309</v>
      </c>
      <c r="H13" s="16">
        <v>6.1541047843172469</v>
      </c>
      <c r="I13" s="13">
        <v>324557.87740137341</v>
      </c>
      <c r="J13" s="72">
        <f t="shared" si="3"/>
        <v>62.109762599282902</v>
      </c>
      <c r="K13" s="16">
        <v>6.4367151808903635</v>
      </c>
      <c r="L13" s="13">
        <v>6187.928469729547</v>
      </c>
      <c r="M13" s="72">
        <f t="shared" si="4"/>
        <v>1.1841671239455172</v>
      </c>
      <c r="N13" s="16">
        <v>6.5638811881188133</v>
      </c>
      <c r="O13" s="13">
        <v>28433.426280013755</v>
      </c>
      <c r="P13" s="72">
        <f>IF(ISNUMBER(O13/$B13*100),O13/$B13*100,0)</f>
        <v>5.4412278336165656</v>
      </c>
      <c r="Q13" s="16">
        <v>6.2063893753353092</v>
      </c>
      <c r="R13"/>
      <c r="S13"/>
      <c r="T13"/>
      <c r="U13"/>
    </row>
    <row r="14" spans="1:21" x14ac:dyDescent="0.2">
      <c r="A14" s="2"/>
      <c r="R14"/>
      <c r="S14"/>
      <c r="T14"/>
      <c r="U14"/>
    </row>
    <row r="15" spans="1:21" x14ac:dyDescent="0.2">
      <c r="A15" s="3" t="s">
        <v>8</v>
      </c>
      <c r="R15"/>
      <c r="S15"/>
      <c r="T15"/>
      <c r="U15"/>
    </row>
    <row r="16" spans="1:21" x14ac:dyDescent="0.2">
      <c r="A16" s="2" t="s">
        <v>7</v>
      </c>
      <c r="B16" s="13">
        <f>SUM(C16,F16,I16,L16,O16)</f>
        <v>101842.67938088508</v>
      </c>
      <c r="C16" s="13">
        <v>13795.650760994506</v>
      </c>
      <c r="D16" s="72">
        <f>IF(ISNUMBER(C16/$B16*100),C16/$B16*100,0)</f>
        <v>13.546040662775239</v>
      </c>
      <c r="E16" s="16">
        <v>8.4336330632247218</v>
      </c>
      <c r="F16" s="13">
        <v>14769.722592227028</v>
      </c>
      <c r="G16" s="72">
        <f>IF(ISNUMBER(F16/$B16*100),F16/$B16*100,0)</f>
        <v>14.5024882318632</v>
      </c>
      <c r="H16" s="16">
        <v>6.6973682827877683</v>
      </c>
      <c r="I16" s="13">
        <v>64295.53229799887</v>
      </c>
      <c r="J16" s="72">
        <f>IF(ISNUMBER(I16/$B16*100),I16/$B16*100,0)</f>
        <v>63.132208116341594</v>
      </c>
      <c r="K16" s="16">
        <v>6.8919047039188248</v>
      </c>
      <c r="L16" s="13">
        <v>3226.8507439282203</v>
      </c>
      <c r="M16" s="72">
        <f>IF(ISNUMBER(L16/$B16*100),L16/$B16*100,0)</f>
        <v>3.168466072912326</v>
      </c>
      <c r="N16" s="16">
        <v>7.4829094118996702</v>
      </c>
      <c r="O16" s="13">
        <v>5754.9229857364389</v>
      </c>
      <c r="P16" s="72">
        <f>IF(ISNUMBER(O16/$B16*100),O16/$B16*100,0)</f>
        <v>5.6507969161076339</v>
      </c>
      <c r="Q16" s="16">
        <v>8.3307524601142209</v>
      </c>
      <c r="S16"/>
      <c r="T16"/>
      <c r="U16"/>
    </row>
    <row r="17" spans="1:21" x14ac:dyDescent="0.2">
      <c r="A17" s="2" t="s">
        <v>6</v>
      </c>
      <c r="B17" s="13">
        <f t="shared" ref="B17:B22" si="6">SUM(C17,F17,I17,L17,O17)</f>
        <v>206769.60142296372</v>
      </c>
      <c r="C17" s="13">
        <v>32805.343270820085</v>
      </c>
      <c r="D17" s="72">
        <f t="shared" ref="D17:D22" si="7">IF(ISNUMBER(C17/$B17*100),C17/$B17*100,0)</f>
        <v>15.865650968545486</v>
      </c>
      <c r="E17" s="16">
        <v>9.6899044082823291</v>
      </c>
      <c r="F17" s="13">
        <v>26654.639785546391</v>
      </c>
      <c r="G17" s="72">
        <f t="shared" ref="G17:G22" si="8">IF(ISNUMBER(F17/$B17*100),F17/$B17*100,0)</f>
        <v>12.890985716523289</v>
      </c>
      <c r="H17" s="16">
        <v>8.1464389809357414</v>
      </c>
      <c r="I17" s="13">
        <v>130806.80930274712</v>
      </c>
      <c r="J17" s="72">
        <f t="shared" ref="J17:J22" si="9">IF(ISNUMBER(I17/$B17*100),I17/$B17*100,0)</f>
        <v>63.262108357587508</v>
      </c>
      <c r="K17" s="16">
        <v>8.3314785966390872</v>
      </c>
      <c r="L17" s="13">
        <v>7924.2254260407135</v>
      </c>
      <c r="M17" s="72">
        <f>IF(ISNUMBER(L17/$B17*100),L17/$B17*100,0)</f>
        <v>3.8323938197429115</v>
      </c>
      <c r="N17" s="16">
        <v>9.7263188730332271</v>
      </c>
      <c r="O17" s="13">
        <v>8578.5836378094427</v>
      </c>
      <c r="P17" s="72">
        <f>IF(ISNUMBER(O17/$B17*100),O17/$B17*100,0)</f>
        <v>4.1488611376008144</v>
      </c>
      <c r="Q17" s="16">
        <v>8.9712866374077969</v>
      </c>
      <c r="R17"/>
      <c r="S17"/>
      <c r="T17"/>
      <c r="U17"/>
    </row>
    <row r="18" spans="1:21" x14ac:dyDescent="0.2">
      <c r="A18" s="2" t="s">
        <v>5</v>
      </c>
      <c r="B18" s="13">
        <f t="shared" si="6"/>
        <v>161221.07945470541</v>
      </c>
      <c r="C18" s="13">
        <v>16091.244054408016</v>
      </c>
      <c r="D18" s="72">
        <f t="shared" si="7"/>
        <v>9.9808561689532684</v>
      </c>
      <c r="E18" s="16">
        <v>10.080274795318768</v>
      </c>
      <c r="F18" s="13">
        <v>17925.770854035542</v>
      </c>
      <c r="G18" s="72">
        <f>IF(ISNUMBER(F18/$B18*100),F18/$B18*100,0)</f>
        <v>11.118751291497048</v>
      </c>
      <c r="H18" s="16">
        <v>7.9514186284676525</v>
      </c>
      <c r="I18" s="13">
        <v>120721.69643336626</v>
      </c>
      <c r="J18" s="72">
        <f>IF(ISNUMBER(I18/$B18*100),I18/$B18*100,0)</f>
        <v>74.879598152847421</v>
      </c>
      <c r="K18" s="16">
        <v>7.99184052378261</v>
      </c>
      <c r="L18" s="13">
        <v>2535.2847989910038</v>
      </c>
      <c r="M18" s="72">
        <f t="shared" ref="M18:M22" si="10">IF(ISNUMBER(L18/$B18*100),L18/$B18*100,0)</f>
        <v>1.5725516834188449</v>
      </c>
      <c r="N18" s="16">
        <v>8.8312533700560589</v>
      </c>
      <c r="O18" s="13">
        <v>3947.0833139045767</v>
      </c>
      <c r="P18" s="72">
        <f t="shared" ref="P18:P22" si="11">IF(ISNUMBER(O18/$B18*100),O18/$B18*100,0)</f>
        <v>2.4482427032834115</v>
      </c>
      <c r="Q18" s="16">
        <v>9.9795047415930487</v>
      </c>
      <c r="R18"/>
      <c r="S18"/>
      <c r="T18"/>
      <c r="U18"/>
    </row>
    <row r="19" spans="1:21" x14ac:dyDescent="0.2">
      <c r="A19" s="2" t="s">
        <v>83</v>
      </c>
      <c r="B19" s="13">
        <f t="shared" si="6"/>
        <v>161243.32032282354</v>
      </c>
      <c r="C19" s="13">
        <v>13358.560969396141</v>
      </c>
      <c r="D19" s="72">
        <f t="shared" si="7"/>
        <v>8.2847220850148151</v>
      </c>
      <c r="E19" s="16">
        <v>9.5941948181817498</v>
      </c>
      <c r="F19" s="13">
        <v>21607.026382538363</v>
      </c>
      <c r="G19" s="72">
        <f t="shared" si="8"/>
        <v>13.400261380923665</v>
      </c>
      <c r="H19" s="16">
        <v>7.8485452659072399</v>
      </c>
      <c r="I19" s="13">
        <v>119458.41076332102</v>
      </c>
      <c r="J19" s="72">
        <f t="shared" si="9"/>
        <v>74.085804313725745</v>
      </c>
      <c r="K19" s="16">
        <v>8.1574279438545734</v>
      </c>
      <c r="L19" s="13">
        <v>2966.2215778914588</v>
      </c>
      <c r="M19" s="72">
        <f>IF(ISNUMBER(L19/$B19*100),L19/$B19*100,0)</f>
        <v>1.8395934615789467</v>
      </c>
      <c r="N19" s="16">
        <v>11.110762181459597</v>
      </c>
      <c r="O19" s="13">
        <v>3853.1006296765327</v>
      </c>
      <c r="P19" s="72">
        <f t="shared" si="11"/>
        <v>2.3896187587568161</v>
      </c>
      <c r="Q19" s="16">
        <v>8.7105336347326645</v>
      </c>
      <c r="R19"/>
      <c r="S19"/>
      <c r="T19"/>
      <c r="U19"/>
    </row>
    <row r="20" spans="1:21" x14ac:dyDescent="0.2">
      <c r="A20" s="2" t="s">
        <v>84</v>
      </c>
      <c r="B20" s="13">
        <f t="shared" si="6"/>
        <v>198169.61836273022</v>
      </c>
      <c r="C20" s="13">
        <v>17901.226076435305</v>
      </c>
      <c r="D20" s="72">
        <f t="shared" si="7"/>
        <v>9.0332848316177561</v>
      </c>
      <c r="E20" s="16">
        <v>8.4651261332785612</v>
      </c>
      <c r="F20" s="13">
        <v>29961.051100166351</v>
      </c>
      <c r="G20" s="72">
        <f t="shared" si="8"/>
        <v>15.118892263962259</v>
      </c>
      <c r="H20" s="16">
        <v>6.9842445627952223</v>
      </c>
      <c r="I20" s="13">
        <v>141663.72887660895</v>
      </c>
      <c r="J20" s="72">
        <f t="shared" si="9"/>
        <v>71.486098649747248</v>
      </c>
      <c r="K20" s="16">
        <v>7.5003420539963219</v>
      </c>
      <c r="L20" s="13">
        <v>2246.5677465178924</v>
      </c>
      <c r="M20" s="72">
        <f t="shared" si="10"/>
        <v>1.1336590164925122</v>
      </c>
      <c r="N20" s="16">
        <v>9.4311054995577646</v>
      </c>
      <c r="O20" s="13">
        <v>6397.0445630017366</v>
      </c>
      <c r="P20" s="72">
        <f>IF(ISNUMBER(O20/$B20*100),O20/$B20*100,0)</f>
        <v>3.2280652381802382</v>
      </c>
      <c r="Q20" s="16">
        <v>6.5555470904273356</v>
      </c>
      <c r="R20"/>
      <c r="S20"/>
      <c r="T20"/>
      <c r="U20"/>
    </row>
    <row r="21" spans="1:21" x14ac:dyDescent="0.2">
      <c r="A21" s="2" t="s">
        <v>85</v>
      </c>
      <c r="B21" s="13">
        <f t="shared" si="6"/>
        <v>249775.56252466547</v>
      </c>
      <c r="C21" s="13">
        <v>21087.557359460287</v>
      </c>
      <c r="D21" s="72">
        <f t="shared" si="7"/>
        <v>8.4426022891562411</v>
      </c>
      <c r="E21" s="16">
        <v>8.1565405882898965</v>
      </c>
      <c r="F21" s="13">
        <v>42503.994243896501</v>
      </c>
      <c r="G21" s="72">
        <f>IF(ISNUMBER(F21/$B21*100),F21/$B21*100,0)</f>
        <v>17.016874595047387</v>
      </c>
      <c r="H21" s="16">
        <v>6.4778265196525489</v>
      </c>
      <c r="I21" s="13">
        <v>174478.56254215419</v>
      </c>
      <c r="J21" s="72">
        <f>IF(ISNUMBER(I21/$B21*100),I21/$B21*100,0)</f>
        <v>69.854136561067435</v>
      </c>
      <c r="K21" s="16">
        <v>6.2526374365698603</v>
      </c>
      <c r="L21" s="13">
        <v>3783.9592925638663</v>
      </c>
      <c r="M21" s="72">
        <f t="shared" si="10"/>
        <v>1.5149437576344955</v>
      </c>
      <c r="N21" s="16">
        <v>6.9983681965884905</v>
      </c>
      <c r="O21" s="13">
        <v>7921.4890865906309</v>
      </c>
      <c r="P21" s="72">
        <f t="shared" si="11"/>
        <v>3.1714427970944432</v>
      </c>
      <c r="Q21" s="16">
        <v>4.9450041882845444</v>
      </c>
      <c r="R21"/>
      <c r="S21"/>
      <c r="T21"/>
      <c r="U21"/>
    </row>
    <row r="22" spans="1:21" x14ac:dyDescent="0.2">
      <c r="A22" s="2" t="s">
        <v>86</v>
      </c>
      <c r="B22" s="13">
        <f t="shared" si="6"/>
        <v>130536.95260989273</v>
      </c>
      <c r="C22" s="13">
        <v>9041.0254440725203</v>
      </c>
      <c r="D22" s="72">
        <f t="shared" si="7"/>
        <v>6.9260276598393231</v>
      </c>
      <c r="E22" s="16">
        <v>5.8772011106820923</v>
      </c>
      <c r="F22" s="13">
        <v>26246.409820069854</v>
      </c>
      <c r="G22" s="72">
        <f t="shared" si="8"/>
        <v>20.106498041598048</v>
      </c>
      <c r="H22" s="16">
        <v>5.7854480621993556</v>
      </c>
      <c r="I22" s="13">
        <v>81500.140086978325</v>
      </c>
      <c r="J22" s="72">
        <f t="shared" si="9"/>
        <v>62.434535552963297</v>
      </c>
      <c r="K22" s="16">
        <v>5.5697882968389569</v>
      </c>
      <c r="L22" s="13">
        <v>1968.4234905048943</v>
      </c>
      <c r="M22" s="72">
        <f t="shared" si="10"/>
        <v>1.5079434988707692</v>
      </c>
      <c r="N22" s="16">
        <v>8.1947078931440913</v>
      </c>
      <c r="O22" s="13">
        <v>11780.953768267136</v>
      </c>
      <c r="P22" s="72">
        <f t="shared" si="11"/>
        <v>9.0249952467285635</v>
      </c>
      <c r="Q22" s="16">
        <v>5.7692630369246523</v>
      </c>
      <c r="R22"/>
      <c r="S22"/>
      <c r="T22"/>
      <c r="U22"/>
    </row>
    <row r="23" spans="1:21" x14ac:dyDescent="0.2">
      <c r="A23" s="54"/>
      <c r="B23" s="51"/>
      <c r="C23" s="51"/>
      <c r="D23" s="55"/>
      <c r="E23" s="56"/>
      <c r="F23" s="51"/>
      <c r="G23" s="55"/>
      <c r="H23" s="56"/>
      <c r="I23" s="51"/>
      <c r="J23" s="57"/>
      <c r="K23" s="56"/>
      <c r="L23" s="51"/>
      <c r="M23" s="55"/>
      <c r="N23" s="56"/>
      <c r="O23" s="51"/>
      <c r="P23" s="55"/>
      <c r="Q23" s="55"/>
      <c r="R23"/>
      <c r="S23"/>
      <c r="T23"/>
      <c r="U23"/>
    </row>
    <row r="24" spans="1:21" x14ac:dyDescent="0.2">
      <c r="A24" s="1" t="str">
        <f>'C01'!$A$33</f>
        <v>Fuente: Instituto Nacional de Estadística (INE).  LXXXIV Encuesta Permanente de Hogares de Propósitos Múltiples, Junio 2026.</v>
      </c>
      <c r="R24"/>
      <c r="S24"/>
      <c r="T24"/>
      <c r="U24"/>
    </row>
    <row r="25" spans="1:21" x14ac:dyDescent="0.2">
      <c r="A25" s="1" t="s">
        <v>0</v>
      </c>
      <c r="R25"/>
      <c r="S25"/>
      <c r="T25"/>
      <c r="U25"/>
    </row>
    <row r="26" spans="1:21" x14ac:dyDescent="0.2">
      <c r="A26" s="1" t="s">
        <v>30</v>
      </c>
      <c r="R26"/>
      <c r="S26"/>
      <c r="T26"/>
      <c r="U26"/>
    </row>
    <row r="28" spans="1:21" x14ac:dyDescent="0.2">
      <c r="A28" s="95" t="str">
        <f>A1</f>
        <v>Cuadro No. 5  Población con problemas de empleo y Años de Estudio Promedio (AEP), según dominio, Rangos de edad, rama de actividad  y ocupación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/>
      <c r="S28"/>
      <c r="T28"/>
      <c r="U28"/>
    </row>
    <row r="29" spans="1:21" ht="26.25" customHeight="1" x14ac:dyDescent="0.35">
      <c r="A29" s="105" t="s">
        <v>25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/>
      <c r="S29"/>
      <c r="T29"/>
      <c r="U29"/>
    </row>
    <row r="30" spans="1:21" x14ac:dyDescent="0.2">
      <c r="A30" s="9" t="s">
        <v>4</v>
      </c>
      <c r="C30" s="20"/>
      <c r="R30"/>
      <c r="S30"/>
      <c r="T30"/>
      <c r="U30"/>
    </row>
    <row r="31" spans="1:21" ht="36.75" customHeight="1" x14ac:dyDescent="0.2">
      <c r="A31" s="103" t="str">
        <f>A3</f>
        <v>Categorías</v>
      </c>
      <c r="B31" s="100" t="s">
        <v>15</v>
      </c>
      <c r="C31" s="93" t="s">
        <v>24</v>
      </c>
      <c r="D31" s="93"/>
      <c r="E31" s="93"/>
      <c r="F31" s="94" t="s">
        <v>78</v>
      </c>
      <c r="G31" s="94"/>
      <c r="H31" s="94"/>
      <c r="I31" s="94" t="s">
        <v>79</v>
      </c>
      <c r="J31" s="94"/>
      <c r="K31" s="94"/>
      <c r="L31" s="93" t="str">
        <f>L3</f>
        <v>Buscador no disponible</v>
      </c>
      <c r="M31" s="93"/>
      <c r="N31" s="93"/>
      <c r="O31" s="93" t="str">
        <f>O3</f>
        <v>Disponible no buscador</v>
      </c>
      <c r="P31" s="93"/>
      <c r="Q31" s="93"/>
      <c r="R31"/>
      <c r="S31"/>
      <c r="T31"/>
      <c r="U31"/>
    </row>
    <row r="32" spans="1:21" x14ac:dyDescent="0.2">
      <c r="A32" s="104"/>
      <c r="B32" s="101"/>
      <c r="C32" s="19" t="s">
        <v>18</v>
      </c>
      <c r="D32" s="65" t="s">
        <v>29</v>
      </c>
      <c r="E32" s="19" t="s">
        <v>17</v>
      </c>
      <c r="F32" s="19" t="s">
        <v>18</v>
      </c>
      <c r="G32" s="65" t="s">
        <v>29</v>
      </c>
      <c r="H32" s="19" t="s">
        <v>17</v>
      </c>
      <c r="I32" s="19" t="s">
        <v>18</v>
      </c>
      <c r="J32" s="65" t="s">
        <v>29</v>
      </c>
      <c r="K32" s="19" t="s">
        <v>17</v>
      </c>
      <c r="L32" s="19" t="s">
        <v>18</v>
      </c>
      <c r="M32" s="65" t="s">
        <v>29</v>
      </c>
      <c r="N32" s="19" t="s">
        <v>17</v>
      </c>
      <c r="O32" s="19" t="s">
        <v>18</v>
      </c>
      <c r="P32" s="65" t="s">
        <v>29</v>
      </c>
      <c r="Q32" s="19" t="s">
        <v>17</v>
      </c>
      <c r="R32"/>
      <c r="S32"/>
      <c r="T32"/>
      <c r="U32"/>
    </row>
    <row r="34" spans="1:21" x14ac:dyDescent="0.2">
      <c r="A34" s="77" t="s">
        <v>3</v>
      </c>
      <c r="B34" s="66"/>
      <c r="C34" s="66"/>
      <c r="D34" s="71"/>
      <c r="E34" s="67"/>
      <c r="F34" s="66"/>
      <c r="G34" s="71"/>
      <c r="H34" s="67"/>
      <c r="I34" s="66"/>
      <c r="J34" s="71"/>
      <c r="K34" s="67"/>
      <c r="L34" s="66"/>
      <c r="M34" s="71"/>
      <c r="N34" s="67"/>
      <c r="O34" s="66"/>
      <c r="P34" s="71"/>
      <c r="Q34" s="67"/>
      <c r="R34"/>
      <c r="S34"/>
      <c r="T34"/>
      <c r="U34"/>
    </row>
    <row r="35" spans="1:21" x14ac:dyDescent="0.2">
      <c r="A35" s="76" t="s">
        <v>32</v>
      </c>
      <c r="B35" s="13">
        <f>SUM(C35,F35,I35,L35,O35)</f>
        <v>245433.0110042505</v>
      </c>
      <c r="C35" s="29">
        <v>0</v>
      </c>
      <c r="D35" s="72">
        <f>IF(ISNUMBER(C35/$B35*100),C35/$B35*100,0)</f>
        <v>0</v>
      </c>
      <c r="E35" s="30">
        <v>0</v>
      </c>
      <c r="F35" s="29">
        <v>94396.592391354454</v>
      </c>
      <c r="G35" s="72">
        <f>IF(ISNUMBER(F35/$B35*100),F35/$B35*100,0)</f>
        <v>38.461245292598257</v>
      </c>
      <c r="H35" s="16">
        <v>5.7165540333684657</v>
      </c>
      <c r="I35" s="29">
        <v>151036.41861289606</v>
      </c>
      <c r="J35" s="72">
        <f>IF(ISNUMBER(I35/$B35*100),I35/$B35*100,0)</f>
        <v>61.538754707401758</v>
      </c>
      <c r="K35" s="16">
        <v>5.6706465089174696</v>
      </c>
      <c r="L35" s="29">
        <v>0</v>
      </c>
      <c r="M35" s="72">
        <f>IF(ISNUMBER(L35/$B35*100),L35/$B35*100,0)</f>
        <v>0</v>
      </c>
      <c r="N35" s="30">
        <v>0</v>
      </c>
      <c r="O35" s="29">
        <v>0</v>
      </c>
      <c r="P35" s="72">
        <f>IF(ISNUMBER(O35/$B35*100),O35/$B35*100,0)</f>
        <v>0</v>
      </c>
      <c r="Q35" s="30">
        <v>0</v>
      </c>
      <c r="R35"/>
      <c r="S35"/>
      <c r="T35"/>
      <c r="U35"/>
    </row>
    <row r="36" spans="1:21" x14ac:dyDescent="0.2">
      <c r="A36" s="76" t="s">
        <v>33</v>
      </c>
      <c r="B36" s="13">
        <f t="shared" ref="B36:B55" si="12">SUM(C36,F36,I36,L36,O36)</f>
        <v>7558.8450490938467</v>
      </c>
      <c r="C36" s="29">
        <v>0</v>
      </c>
      <c r="D36" s="72">
        <f t="shared" ref="D36:D73" si="13">IF(ISNUMBER(C36/$B36*100),C36/$B36*100,0)</f>
        <v>0</v>
      </c>
      <c r="E36" s="30">
        <v>0</v>
      </c>
      <c r="F36" s="29">
        <v>2085.8070841372605</v>
      </c>
      <c r="G36" s="72">
        <f t="shared" ref="G36:G55" si="14">IF(ISNUMBER(F36/$B36*100),F36/$B36*100,0)</f>
        <v>27.594256405445254</v>
      </c>
      <c r="H36" s="16">
        <v>4.4186163533869935</v>
      </c>
      <c r="I36" s="29">
        <v>5473.0379649565866</v>
      </c>
      <c r="J36" s="72">
        <f t="shared" ref="J36:J55" si="15">IF(ISNUMBER(I36/$B36*100),I36/$B36*100,0)</f>
        <v>72.40574359455475</v>
      </c>
      <c r="K36" s="16">
        <v>5.9871353822408206</v>
      </c>
      <c r="L36" s="29">
        <v>0</v>
      </c>
      <c r="M36" s="72">
        <f t="shared" ref="M36:M73" si="16">IF(ISNUMBER(L36/$B36*100),L36/$B36*100,0)</f>
        <v>0</v>
      </c>
      <c r="N36" s="30">
        <v>0</v>
      </c>
      <c r="O36" s="29">
        <v>0</v>
      </c>
      <c r="P36" s="72">
        <f t="shared" ref="P36:P73" si="17">IF(ISNUMBER(O36/$B36*100),O36/$B36*100,0)</f>
        <v>0</v>
      </c>
      <c r="Q36" s="30">
        <v>0</v>
      </c>
      <c r="R36"/>
      <c r="S36"/>
      <c r="T36"/>
      <c r="U36"/>
    </row>
    <row r="37" spans="1:21" x14ac:dyDescent="0.2">
      <c r="A37" s="76" t="s">
        <v>2</v>
      </c>
      <c r="B37" s="13">
        <f t="shared" si="12"/>
        <v>123815.79436837923</v>
      </c>
      <c r="C37" s="29">
        <v>0</v>
      </c>
      <c r="D37" s="72">
        <f t="shared" si="13"/>
        <v>0</v>
      </c>
      <c r="E37" s="30">
        <v>0</v>
      </c>
      <c r="F37" s="29">
        <v>11482.36077811971</v>
      </c>
      <c r="G37" s="72">
        <f>IF(ISNUMBER(F37/$B37*100),F37/$B37*100,0)</f>
        <v>9.2737447889379609</v>
      </c>
      <c r="H37" s="16">
        <v>8.7439509903811885</v>
      </c>
      <c r="I37" s="29">
        <v>112333.43359025952</v>
      </c>
      <c r="J37" s="72">
        <f t="shared" si="15"/>
        <v>90.726255211062039</v>
      </c>
      <c r="K37" s="16">
        <v>8.246071590802595</v>
      </c>
      <c r="L37" s="29">
        <v>0</v>
      </c>
      <c r="M37" s="72">
        <f t="shared" si="16"/>
        <v>0</v>
      </c>
      <c r="N37" s="30">
        <v>0</v>
      </c>
      <c r="O37" s="29">
        <v>0</v>
      </c>
      <c r="P37" s="72">
        <f t="shared" si="17"/>
        <v>0</v>
      </c>
      <c r="Q37" s="30">
        <v>0</v>
      </c>
      <c r="R37"/>
      <c r="S37"/>
      <c r="T37"/>
      <c r="U37"/>
    </row>
    <row r="38" spans="1:21" x14ac:dyDescent="0.2">
      <c r="A38" s="76" t="s">
        <v>34</v>
      </c>
      <c r="B38" s="13">
        <f t="shared" si="12"/>
        <v>2386.9722509828739</v>
      </c>
      <c r="C38" s="29">
        <v>0</v>
      </c>
      <c r="D38" s="72">
        <f t="shared" si="13"/>
        <v>0</v>
      </c>
      <c r="E38" s="30">
        <v>0</v>
      </c>
      <c r="F38" s="29">
        <v>179.69730172385442</v>
      </c>
      <c r="G38" s="72">
        <f t="shared" si="14"/>
        <v>7.5282526493494508</v>
      </c>
      <c r="H38" s="16">
        <v>16</v>
      </c>
      <c r="I38" s="29">
        <v>2207.2749492590196</v>
      </c>
      <c r="J38" s="72">
        <f t="shared" si="15"/>
        <v>92.47174735065056</v>
      </c>
      <c r="K38" s="16">
        <v>9.6724252313687895</v>
      </c>
      <c r="L38" s="29">
        <v>0</v>
      </c>
      <c r="M38" s="72">
        <f t="shared" si="16"/>
        <v>0</v>
      </c>
      <c r="N38" s="30">
        <v>0</v>
      </c>
      <c r="O38" s="29">
        <v>0</v>
      </c>
      <c r="P38" s="72">
        <f t="shared" si="17"/>
        <v>0</v>
      </c>
      <c r="Q38" s="30">
        <v>0</v>
      </c>
      <c r="R38"/>
      <c r="S38"/>
      <c r="T38"/>
      <c r="U38"/>
    </row>
    <row r="39" spans="1:21" ht="22.5" x14ac:dyDescent="0.2">
      <c r="A39" s="76" t="s">
        <v>35</v>
      </c>
      <c r="B39" s="13">
        <f t="shared" si="12"/>
        <v>5617.0790497870039</v>
      </c>
      <c r="C39" s="29">
        <v>0</v>
      </c>
      <c r="D39" s="72">
        <f t="shared" si="13"/>
        <v>0</v>
      </c>
      <c r="E39" s="30">
        <v>0</v>
      </c>
      <c r="F39" s="29">
        <v>486.58379967240353</v>
      </c>
      <c r="G39" s="72">
        <f t="shared" si="14"/>
        <v>8.6625770326457214</v>
      </c>
      <c r="H39" s="16">
        <v>7.6866359447004609</v>
      </c>
      <c r="I39" s="29">
        <v>5130.4952501145999</v>
      </c>
      <c r="J39" s="72">
        <f t="shared" si="15"/>
        <v>91.337422967354271</v>
      </c>
      <c r="K39" s="16">
        <v>8.2719894401621623</v>
      </c>
      <c r="L39" s="29">
        <v>0</v>
      </c>
      <c r="M39" s="72">
        <f t="shared" si="16"/>
        <v>0</v>
      </c>
      <c r="N39" s="30">
        <v>0</v>
      </c>
      <c r="O39" s="29">
        <v>0</v>
      </c>
      <c r="P39" s="72">
        <f t="shared" si="17"/>
        <v>0</v>
      </c>
      <c r="Q39" s="30">
        <v>0</v>
      </c>
      <c r="R39"/>
      <c r="S39"/>
      <c r="T39"/>
      <c r="U39"/>
    </row>
    <row r="40" spans="1:21" x14ac:dyDescent="0.2">
      <c r="A40" s="76" t="s">
        <v>36</v>
      </c>
      <c r="B40" s="13">
        <f t="shared" si="12"/>
        <v>217151.77843529603</v>
      </c>
      <c r="C40" s="29">
        <v>0</v>
      </c>
      <c r="D40" s="72">
        <f t="shared" si="13"/>
        <v>0</v>
      </c>
      <c r="E40" s="30">
        <v>0</v>
      </c>
      <c r="F40" s="29">
        <v>16887.636328018853</v>
      </c>
      <c r="G40" s="72">
        <f t="shared" si="14"/>
        <v>7.7768814281439571</v>
      </c>
      <c r="H40" s="16">
        <v>6.8222436248457399</v>
      </c>
      <c r="I40" s="29">
        <v>200264.14210727718</v>
      </c>
      <c r="J40" s="72">
        <f t="shared" si="15"/>
        <v>92.223118571856048</v>
      </c>
      <c r="K40" s="16">
        <v>6.335179318194486</v>
      </c>
      <c r="L40" s="29">
        <v>0</v>
      </c>
      <c r="M40" s="72">
        <f t="shared" si="16"/>
        <v>0</v>
      </c>
      <c r="N40" s="30">
        <v>0</v>
      </c>
      <c r="O40" s="29">
        <v>0</v>
      </c>
      <c r="P40" s="72">
        <f t="shared" si="17"/>
        <v>0</v>
      </c>
      <c r="Q40" s="30">
        <v>0</v>
      </c>
      <c r="R40"/>
      <c r="S40"/>
      <c r="T40"/>
      <c r="U40"/>
    </row>
    <row r="41" spans="1:21" ht="22.5" x14ac:dyDescent="0.2">
      <c r="A41" s="76" t="s">
        <v>37</v>
      </c>
      <c r="B41" s="13">
        <f t="shared" si="12"/>
        <v>172747.09387942008</v>
      </c>
      <c r="C41" s="29">
        <v>0</v>
      </c>
      <c r="D41" s="72">
        <f t="shared" si="13"/>
        <v>0</v>
      </c>
      <c r="E41" s="30">
        <v>0</v>
      </c>
      <c r="F41" s="29">
        <v>24930.824289405722</v>
      </c>
      <c r="G41" s="72">
        <f t="shared" si="14"/>
        <v>14.431978987043214</v>
      </c>
      <c r="H41" s="16">
        <v>7.8162832387047558</v>
      </c>
      <c r="I41" s="29">
        <v>147816.26959001436</v>
      </c>
      <c r="J41" s="72">
        <f t="shared" si="15"/>
        <v>85.568021012956791</v>
      </c>
      <c r="K41" s="16">
        <v>8.1142759245018681</v>
      </c>
      <c r="L41" s="29">
        <v>0</v>
      </c>
      <c r="M41" s="72">
        <f t="shared" si="16"/>
        <v>0</v>
      </c>
      <c r="N41" s="30">
        <v>0</v>
      </c>
      <c r="O41" s="29">
        <v>0</v>
      </c>
      <c r="P41" s="72">
        <f t="shared" si="17"/>
        <v>0</v>
      </c>
      <c r="Q41" s="30">
        <v>0</v>
      </c>
      <c r="R41"/>
      <c r="S41"/>
      <c r="T41"/>
      <c r="U41"/>
    </row>
    <row r="42" spans="1:21" x14ac:dyDescent="0.2">
      <c r="A42" s="76" t="s">
        <v>38</v>
      </c>
      <c r="B42" s="13">
        <f t="shared" si="12"/>
        <v>62486.237218493596</v>
      </c>
      <c r="C42" s="29">
        <v>0</v>
      </c>
      <c r="D42" s="72">
        <f t="shared" si="13"/>
        <v>0</v>
      </c>
      <c r="E42" s="30">
        <v>0</v>
      </c>
      <c r="F42" s="29">
        <v>7639.150679599099</v>
      </c>
      <c r="G42" s="72">
        <f t="shared" si="14"/>
        <v>12.225333160784716</v>
      </c>
      <c r="H42" s="16">
        <v>8.1091662028083231</v>
      </c>
      <c r="I42" s="29">
        <v>54847.086538894495</v>
      </c>
      <c r="J42" s="72">
        <f t="shared" si="15"/>
        <v>87.774666839215271</v>
      </c>
      <c r="K42" s="16">
        <v>7.4497104894378916</v>
      </c>
      <c r="L42" s="29">
        <v>0</v>
      </c>
      <c r="M42" s="72">
        <f t="shared" si="16"/>
        <v>0</v>
      </c>
      <c r="N42" s="30">
        <v>0</v>
      </c>
      <c r="O42" s="29">
        <v>0</v>
      </c>
      <c r="P42" s="72">
        <f t="shared" si="17"/>
        <v>0</v>
      </c>
      <c r="Q42" s="30">
        <v>0</v>
      </c>
      <c r="R42"/>
      <c r="S42"/>
      <c r="T42"/>
      <c r="U42"/>
    </row>
    <row r="43" spans="1:21" x14ac:dyDescent="0.2">
      <c r="A43" s="76" t="s">
        <v>39</v>
      </c>
      <c r="B43" s="13">
        <f t="shared" si="12"/>
        <v>20543.288187216109</v>
      </c>
      <c r="C43" s="29">
        <v>0</v>
      </c>
      <c r="D43" s="72">
        <f t="shared" si="13"/>
        <v>0</v>
      </c>
      <c r="E43" s="30">
        <v>0</v>
      </c>
      <c r="F43" s="29">
        <v>3323.427430896425</v>
      </c>
      <c r="G43" s="72">
        <f t="shared" si="14"/>
        <v>16.177680031595731</v>
      </c>
      <c r="H43" s="16">
        <v>10.753125532861162</v>
      </c>
      <c r="I43" s="29">
        <v>17219.860756319682</v>
      </c>
      <c r="J43" s="72">
        <f t="shared" si="15"/>
        <v>83.822319968404258</v>
      </c>
      <c r="K43" s="16">
        <v>8.7097502050804785</v>
      </c>
      <c r="L43" s="29">
        <v>0</v>
      </c>
      <c r="M43" s="72">
        <f t="shared" si="16"/>
        <v>0</v>
      </c>
      <c r="N43" s="30">
        <v>0</v>
      </c>
      <c r="O43" s="29">
        <v>0</v>
      </c>
      <c r="P43" s="72">
        <f t="shared" si="17"/>
        <v>0</v>
      </c>
      <c r="Q43" s="30">
        <v>0</v>
      </c>
      <c r="R43"/>
      <c r="S43"/>
      <c r="T43"/>
      <c r="U43"/>
    </row>
    <row r="44" spans="1:21" x14ac:dyDescent="0.2">
      <c r="A44" s="76" t="s">
        <v>40</v>
      </c>
      <c r="B44" s="13">
        <f t="shared" si="12"/>
        <v>6705.5817743149837</v>
      </c>
      <c r="C44" s="29">
        <v>0</v>
      </c>
      <c r="D44" s="72">
        <f t="shared" si="13"/>
        <v>0</v>
      </c>
      <c r="E44" s="30">
        <v>0</v>
      </c>
      <c r="F44" s="29">
        <v>1313.2522175222748</v>
      </c>
      <c r="G44" s="72">
        <f t="shared" si="14"/>
        <v>19.584463536818646</v>
      </c>
      <c r="H44" s="16">
        <v>11.843227100967015</v>
      </c>
      <c r="I44" s="29">
        <v>5392.3295567927089</v>
      </c>
      <c r="J44" s="72">
        <f t="shared" si="15"/>
        <v>80.415536463181354</v>
      </c>
      <c r="K44" s="16">
        <v>10.58610891524809</v>
      </c>
      <c r="L44" s="29">
        <v>0</v>
      </c>
      <c r="M44" s="72">
        <f t="shared" si="16"/>
        <v>0</v>
      </c>
      <c r="N44" s="30">
        <v>0</v>
      </c>
      <c r="O44" s="29">
        <v>0</v>
      </c>
      <c r="P44" s="72">
        <f t="shared" si="17"/>
        <v>0</v>
      </c>
      <c r="Q44" s="30">
        <v>0</v>
      </c>
      <c r="R44"/>
      <c r="S44"/>
      <c r="T44"/>
      <c r="U44"/>
    </row>
    <row r="45" spans="1:21" x14ac:dyDescent="0.2">
      <c r="A45" s="76" t="s">
        <v>41</v>
      </c>
      <c r="B45" s="13">
        <f t="shared" si="12"/>
        <v>8819.068140504949</v>
      </c>
      <c r="C45" s="29">
        <v>0</v>
      </c>
      <c r="D45" s="72">
        <f t="shared" si="13"/>
        <v>0</v>
      </c>
      <c r="E45" s="30">
        <v>0</v>
      </c>
      <c r="F45" s="29">
        <v>134.53929944859081</v>
      </c>
      <c r="G45" s="72">
        <f t="shared" si="14"/>
        <v>1.5255500615838031</v>
      </c>
      <c r="H45" s="16">
        <v>17</v>
      </c>
      <c r="I45" s="29">
        <v>8684.5288410563589</v>
      </c>
      <c r="J45" s="72">
        <f t="shared" si="15"/>
        <v>98.474449938416214</v>
      </c>
      <c r="K45" s="16">
        <v>10.287992390129823</v>
      </c>
      <c r="L45" s="29">
        <v>0</v>
      </c>
      <c r="M45" s="72">
        <f t="shared" si="16"/>
        <v>0</v>
      </c>
      <c r="N45" s="30">
        <v>0</v>
      </c>
      <c r="O45" s="29">
        <v>0</v>
      </c>
      <c r="P45" s="72">
        <f t="shared" si="17"/>
        <v>0</v>
      </c>
      <c r="Q45" s="30">
        <v>0</v>
      </c>
      <c r="R45"/>
      <c r="S45"/>
      <c r="T45"/>
      <c r="U45"/>
    </row>
    <row r="46" spans="1:21" x14ac:dyDescent="0.2">
      <c r="A46" s="76" t="s">
        <v>42</v>
      </c>
      <c r="B46" s="13">
        <f t="shared" si="12"/>
        <v>3615.8167057617225</v>
      </c>
      <c r="C46" s="29">
        <v>0</v>
      </c>
      <c r="D46" s="72">
        <f t="shared" si="13"/>
        <v>0</v>
      </c>
      <c r="E46" s="30">
        <v>0</v>
      </c>
      <c r="F46" s="29">
        <v>161.44715933830898</v>
      </c>
      <c r="G46" s="72">
        <f t="shared" si="14"/>
        <v>4.4650260916447051</v>
      </c>
      <c r="H46" s="16">
        <v>15</v>
      </c>
      <c r="I46" s="29">
        <v>3454.3695464234133</v>
      </c>
      <c r="J46" s="72">
        <f t="shared" si="15"/>
        <v>95.534973908355298</v>
      </c>
      <c r="K46" s="16">
        <v>9.7438794253433336</v>
      </c>
      <c r="L46" s="29">
        <v>0</v>
      </c>
      <c r="M46" s="72">
        <f t="shared" si="16"/>
        <v>0</v>
      </c>
      <c r="N46" s="30">
        <v>0</v>
      </c>
      <c r="O46" s="29">
        <v>0</v>
      </c>
      <c r="P46" s="72">
        <f t="shared" si="17"/>
        <v>0</v>
      </c>
      <c r="Q46" s="30">
        <v>0</v>
      </c>
      <c r="R46"/>
      <c r="S46"/>
      <c r="T46"/>
      <c r="U46"/>
    </row>
    <row r="47" spans="1:21" x14ac:dyDescent="0.2">
      <c r="A47" s="76" t="s">
        <v>43</v>
      </c>
      <c r="B47" s="13">
        <f t="shared" si="12"/>
        <v>4300.0242085104992</v>
      </c>
      <c r="C47" s="29">
        <v>0</v>
      </c>
      <c r="D47" s="72">
        <f t="shared" si="13"/>
        <v>0</v>
      </c>
      <c r="E47" s="30">
        <v>0</v>
      </c>
      <c r="F47" s="29">
        <v>1946.6293320518389</v>
      </c>
      <c r="G47" s="72">
        <f t="shared" si="14"/>
        <v>45.270194716558095</v>
      </c>
      <c r="H47" s="16">
        <v>13.660016117303101</v>
      </c>
      <c r="I47" s="29">
        <v>2353.3948764586603</v>
      </c>
      <c r="J47" s="72">
        <f t="shared" si="15"/>
        <v>54.729805283441912</v>
      </c>
      <c r="K47" s="16">
        <v>13.313674945081519</v>
      </c>
      <c r="L47" s="29">
        <v>0</v>
      </c>
      <c r="M47" s="72">
        <f t="shared" si="16"/>
        <v>0</v>
      </c>
      <c r="N47" s="30">
        <v>0</v>
      </c>
      <c r="O47" s="29">
        <v>0</v>
      </c>
      <c r="P47" s="72">
        <f t="shared" si="17"/>
        <v>0</v>
      </c>
      <c r="Q47" s="30">
        <v>0</v>
      </c>
      <c r="R47"/>
      <c r="S47"/>
      <c r="T47"/>
      <c r="U47"/>
    </row>
    <row r="48" spans="1:21" x14ac:dyDescent="0.2">
      <c r="A48" s="76" t="s">
        <v>44</v>
      </c>
      <c r="B48" s="13">
        <f t="shared" si="12"/>
        <v>41588.752715865608</v>
      </c>
      <c r="C48" s="29">
        <v>0</v>
      </c>
      <c r="D48" s="72">
        <f t="shared" si="13"/>
        <v>0</v>
      </c>
      <c r="E48" s="30">
        <v>0</v>
      </c>
      <c r="F48" s="29">
        <v>2514.8446219060029</v>
      </c>
      <c r="G48" s="72">
        <f t="shared" si="14"/>
        <v>6.0469344658817334</v>
      </c>
      <c r="H48" s="16">
        <v>9.6902798686330325</v>
      </c>
      <c r="I48" s="29">
        <v>39073.908093959602</v>
      </c>
      <c r="J48" s="72">
        <f t="shared" si="15"/>
        <v>93.953065534118267</v>
      </c>
      <c r="K48" s="16">
        <v>7.069298387726092</v>
      </c>
      <c r="L48" s="29">
        <v>0</v>
      </c>
      <c r="M48" s="72">
        <f t="shared" si="16"/>
        <v>0</v>
      </c>
      <c r="N48" s="30">
        <v>0</v>
      </c>
      <c r="O48" s="29">
        <v>0</v>
      </c>
      <c r="P48" s="72">
        <f t="shared" si="17"/>
        <v>0</v>
      </c>
      <c r="Q48" s="30">
        <v>0</v>
      </c>
      <c r="R48"/>
      <c r="S48"/>
      <c r="T48"/>
      <c r="U48"/>
    </row>
    <row r="49" spans="1:21" ht="22.5" x14ac:dyDescent="0.2">
      <c r="A49" s="76" t="s">
        <v>45</v>
      </c>
      <c r="B49" s="13">
        <f t="shared" si="12"/>
        <v>30227.410218666366</v>
      </c>
      <c r="C49" s="29">
        <v>0</v>
      </c>
      <c r="D49" s="72">
        <f t="shared" si="13"/>
        <v>0</v>
      </c>
      <c r="E49" s="30">
        <v>0</v>
      </c>
      <c r="F49" s="29">
        <v>1323.4837579542259</v>
      </c>
      <c r="G49" s="72">
        <f t="shared" si="14"/>
        <v>4.3784225918796498</v>
      </c>
      <c r="H49" s="16">
        <v>12.888888888888889</v>
      </c>
      <c r="I49" s="29">
        <v>28903.92646071214</v>
      </c>
      <c r="J49" s="72">
        <f t="shared" si="15"/>
        <v>95.621577408120345</v>
      </c>
      <c r="K49" s="16">
        <v>8.9282507333313248</v>
      </c>
      <c r="L49" s="29">
        <v>0</v>
      </c>
      <c r="M49" s="72">
        <f t="shared" si="16"/>
        <v>0</v>
      </c>
      <c r="N49" s="30">
        <v>0</v>
      </c>
      <c r="O49" s="29">
        <v>0</v>
      </c>
      <c r="P49" s="72">
        <f t="shared" si="17"/>
        <v>0</v>
      </c>
      <c r="Q49" s="30">
        <v>0</v>
      </c>
      <c r="R49"/>
      <c r="S49"/>
      <c r="T49"/>
      <c r="U49"/>
    </row>
    <row r="50" spans="1:21" x14ac:dyDescent="0.2">
      <c r="A50" s="76" t="s">
        <v>46</v>
      </c>
      <c r="B50" s="13">
        <f t="shared" si="12"/>
        <v>7076.2874783619845</v>
      </c>
      <c r="C50" s="29">
        <v>0</v>
      </c>
      <c r="D50" s="72">
        <f t="shared" si="13"/>
        <v>0</v>
      </c>
      <c r="E50" s="30">
        <v>0</v>
      </c>
      <c r="F50" s="29">
        <v>2551.9841408821931</v>
      </c>
      <c r="G50" s="72">
        <f t="shared" si="14"/>
        <v>36.063884468878662</v>
      </c>
      <c r="H50" s="16">
        <v>14.329432412606954</v>
      </c>
      <c r="I50" s="29">
        <v>4524.3033374797915</v>
      </c>
      <c r="J50" s="72">
        <f t="shared" si="15"/>
        <v>63.936115531121338</v>
      </c>
      <c r="K50" s="16">
        <v>12.703517478576329</v>
      </c>
      <c r="L50" s="29">
        <v>0</v>
      </c>
      <c r="M50" s="72">
        <f t="shared" si="16"/>
        <v>0</v>
      </c>
      <c r="N50" s="30">
        <v>0</v>
      </c>
      <c r="O50" s="29">
        <v>0</v>
      </c>
      <c r="P50" s="72">
        <f t="shared" si="17"/>
        <v>0</v>
      </c>
      <c r="Q50" s="30">
        <v>0</v>
      </c>
      <c r="R50"/>
      <c r="S50"/>
      <c r="T50"/>
      <c r="U50"/>
    </row>
    <row r="51" spans="1:21" ht="22.5" x14ac:dyDescent="0.2">
      <c r="A51" s="76" t="s">
        <v>47</v>
      </c>
      <c r="B51" s="13">
        <f t="shared" si="12"/>
        <v>5802.3201764054265</v>
      </c>
      <c r="C51" s="29">
        <v>0</v>
      </c>
      <c r="D51" s="72">
        <f t="shared" si="13"/>
        <v>0</v>
      </c>
      <c r="E51" s="30">
        <v>0</v>
      </c>
      <c r="F51" s="29">
        <v>539.41848080128125</v>
      </c>
      <c r="G51" s="72">
        <f t="shared" si="14"/>
        <v>9.2965997118665449</v>
      </c>
      <c r="H51" s="16">
        <v>10.994607789450738</v>
      </c>
      <c r="I51" s="29">
        <v>5262.9016956041451</v>
      </c>
      <c r="J51" s="72">
        <f t="shared" si="15"/>
        <v>90.703400288133452</v>
      </c>
      <c r="K51" s="16">
        <v>11.942154885643046</v>
      </c>
      <c r="L51" s="29">
        <v>0</v>
      </c>
      <c r="M51" s="72">
        <f t="shared" si="16"/>
        <v>0</v>
      </c>
      <c r="N51" s="30">
        <v>0</v>
      </c>
      <c r="O51" s="29">
        <v>0</v>
      </c>
      <c r="P51" s="72">
        <f t="shared" si="17"/>
        <v>0</v>
      </c>
      <c r="Q51" s="30">
        <v>0</v>
      </c>
      <c r="R51"/>
      <c r="S51"/>
      <c r="T51"/>
      <c r="U51"/>
    </row>
    <row r="52" spans="1:21" x14ac:dyDescent="0.2">
      <c r="A52" s="76" t="s">
        <v>48</v>
      </c>
      <c r="B52" s="13">
        <f t="shared" si="12"/>
        <v>2841.8927407425062</v>
      </c>
      <c r="C52" s="29">
        <v>0</v>
      </c>
      <c r="D52" s="72">
        <f t="shared" si="13"/>
        <v>0</v>
      </c>
      <c r="E52" s="30">
        <v>0</v>
      </c>
      <c r="F52" s="29">
        <v>1049.6444072199843</v>
      </c>
      <c r="G52" s="72">
        <f t="shared" si="14"/>
        <v>36.934694690333096</v>
      </c>
      <c r="H52" s="16">
        <v>8.8276896040043784</v>
      </c>
      <c r="I52" s="29">
        <v>1792.248333522522</v>
      </c>
      <c r="J52" s="72">
        <f t="shared" si="15"/>
        <v>63.065305309666897</v>
      </c>
      <c r="K52" s="16">
        <v>9.6527125064038071</v>
      </c>
      <c r="L52" s="29">
        <v>0</v>
      </c>
      <c r="M52" s="72">
        <f t="shared" si="16"/>
        <v>0</v>
      </c>
      <c r="N52" s="30">
        <v>0</v>
      </c>
      <c r="O52" s="29">
        <v>0</v>
      </c>
      <c r="P52" s="72">
        <f t="shared" si="17"/>
        <v>0</v>
      </c>
      <c r="Q52" s="30">
        <v>0</v>
      </c>
      <c r="R52"/>
      <c r="S52"/>
      <c r="T52"/>
      <c r="U52"/>
    </row>
    <row r="53" spans="1:21" x14ac:dyDescent="0.2">
      <c r="A53" s="76" t="s">
        <v>49</v>
      </c>
      <c r="B53" s="13">
        <f t="shared" si="12"/>
        <v>23325.865871527967</v>
      </c>
      <c r="C53" s="29">
        <v>0</v>
      </c>
      <c r="D53" s="72">
        <f t="shared" si="13"/>
        <v>0</v>
      </c>
      <c r="E53" s="30">
        <v>0</v>
      </c>
      <c r="F53" s="29">
        <v>4305.4535990754202</v>
      </c>
      <c r="G53" s="72">
        <f t="shared" si="14"/>
        <v>18.45785113739656</v>
      </c>
      <c r="H53" s="16">
        <v>8.1025942400565309</v>
      </c>
      <c r="I53" s="29">
        <v>19020.412272452548</v>
      </c>
      <c r="J53" s="72">
        <f t="shared" si="15"/>
        <v>81.542148862603455</v>
      </c>
      <c r="K53" s="16">
        <v>8.3870672246040794</v>
      </c>
      <c r="L53" s="29">
        <v>0</v>
      </c>
      <c r="M53" s="72">
        <f t="shared" si="16"/>
        <v>0</v>
      </c>
      <c r="N53" s="30">
        <v>0</v>
      </c>
      <c r="O53" s="29">
        <v>0</v>
      </c>
      <c r="P53" s="72">
        <f t="shared" si="17"/>
        <v>0</v>
      </c>
      <c r="Q53" s="30">
        <v>0</v>
      </c>
      <c r="R53"/>
      <c r="S53"/>
      <c r="T53"/>
      <c r="U53"/>
    </row>
    <row r="54" spans="1:21" ht="33.75" x14ac:dyDescent="0.2">
      <c r="A54" s="76" t="s">
        <v>50</v>
      </c>
      <c r="B54" s="13">
        <f t="shared" si="12"/>
        <v>7734.8628538406492</v>
      </c>
      <c r="C54" s="29">
        <v>0</v>
      </c>
      <c r="D54" s="72">
        <f t="shared" si="13"/>
        <v>0</v>
      </c>
      <c r="E54" s="30">
        <v>0</v>
      </c>
      <c r="F54" s="29">
        <v>1229.4048788047164</v>
      </c>
      <c r="G54" s="72">
        <f>IF(ISNUMBER(F54/$B54*100),F54/$B54*100,0)</f>
        <v>15.89433325497518</v>
      </c>
      <c r="H54" s="16">
        <v>4.4910924367872207</v>
      </c>
      <c r="I54" s="29">
        <v>6505.4579750359326</v>
      </c>
      <c r="J54" s="72">
        <f t="shared" si="15"/>
        <v>84.10566674502482</v>
      </c>
      <c r="K54" s="16">
        <v>4.9538806773798516</v>
      </c>
      <c r="L54" s="29">
        <v>0</v>
      </c>
      <c r="M54" s="72">
        <f t="shared" si="16"/>
        <v>0</v>
      </c>
      <c r="N54" s="30">
        <v>0</v>
      </c>
      <c r="O54" s="29">
        <v>0</v>
      </c>
      <c r="P54" s="72">
        <f t="shared" si="17"/>
        <v>0</v>
      </c>
      <c r="Q54" s="30">
        <v>0</v>
      </c>
      <c r="R54"/>
      <c r="S54"/>
      <c r="T54"/>
      <c r="U54"/>
    </row>
    <row r="55" spans="1:21" x14ac:dyDescent="0.2">
      <c r="A55" s="76" t="s">
        <v>51</v>
      </c>
      <c r="B55" s="13">
        <f t="shared" si="12"/>
        <v>154.25045511105594</v>
      </c>
      <c r="C55" s="29">
        <v>0</v>
      </c>
      <c r="D55" s="72">
        <f t="shared" si="13"/>
        <v>0</v>
      </c>
      <c r="E55" s="30">
        <v>0</v>
      </c>
      <c r="F55" s="29">
        <v>0</v>
      </c>
      <c r="G55" s="72">
        <f t="shared" si="14"/>
        <v>0</v>
      </c>
      <c r="H55" s="16">
        <v>0</v>
      </c>
      <c r="I55" s="29">
        <v>154.25045511105594</v>
      </c>
      <c r="J55" s="72">
        <f t="shared" si="15"/>
        <v>100</v>
      </c>
      <c r="K55" s="16">
        <v>7.3367041135972624</v>
      </c>
      <c r="L55" s="29">
        <v>0</v>
      </c>
      <c r="M55" s="72">
        <f t="shared" si="16"/>
        <v>0</v>
      </c>
      <c r="N55" s="30">
        <v>0</v>
      </c>
      <c r="O55" s="29">
        <v>0</v>
      </c>
      <c r="P55" s="72">
        <f t="shared" si="17"/>
        <v>0</v>
      </c>
      <c r="Q55" s="30">
        <v>0</v>
      </c>
      <c r="R55"/>
      <c r="S55"/>
      <c r="T55"/>
      <c r="U55"/>
    </row>
    <row r="56" spans="1:21" x14ac:dyDescent="0.2">
      <c r="A56" s="82" t="s">
        <v>65</v>
      </c>
      <c r="B56" s="13">
        <f t="shared" ref="B56:B58" si="18">SUM(C56,F56,I56,L56,O56)</f>
        <v>0</v>
      </c>
      <c r="C56" s="29">
        <v>0</v>
      </c>
      <c r="D56" s="72">
        <f t="shared" si="13"/>
        <v>0</v>
      </c>
      <c r="E56" s="30">
        <v>0</v>
      </c>
      <c r="F56" s="29">
        <v>0</v>
      </c>
      <c r="G56" s="72">
        <f t="shared" ref="G56:G58" si="19">IF(ISNUMBER(F56/$B56*100),F56/$B56*100,0)</f>
        <v>0</v>
      </c>
      <c r="H56" s="16">
        <v>0</v>
      </c>
      <c r="I56" s="29">
        <v>0</v>
      </c>
      <c r="J56" s="72">
        <f t="shared" ref="J56:J58" si="20">IF(ISNUMBER(I56/$B56*100),I56/$B56*100,0)</f>
        <v>0</v>
      </c>
      <c r="K56" s="16">
        <v>0</v>
      </c>
      <c r="L56" s="29">
        <v>0</v>
      </c>
      <c r="M56" s="72">
        <f t="shared" si="16"/>
        <v>0</v>
      </c>
      <c r="N56" s="30">
        <v>0</v>
      </c>
      <c r="O56" s="29">
        <v>0</v>
      </c>
      <c r="P56" s="72">
        <f t="shared" si="17"/>
        <v>0</v>
      </c>
      <c r="Q56" s="30">
        <v>0</v>
      </c>
      <c r="R56"/>
      <c r="S56"/>
      <c r="T56"/>
      <c r="U56"/>
    </row>
    <row r="57" spans="1:21" x14ac:dyDescent="0.2">
      <c r="A57" s="76" t="s">
        <v>53</v>
      </c>
      <c r="B57" s="13">
        <f t="shared" si="18"/>
        <v>26071.287468225884</v>
      </c>
      <c r="C57" s="29">
        <v>20447.760784247959</v>
      </c>
      <c r="D57" s="72">
        <f t="shared" si="13"/>
        <v>78.430191869766531</v>
      </c>
      <c r="E57" s="30">
        <v>10.658249508582733</v>
      </c>
      <c r="F57" s="29">
        <v>0</v>
      </c>
      <c r="G57" s="72">
        <f t="shared" si="19"/>
        <v>0</v>
      </c>
      <c r="H57" s="16">
        <v>0</v>
      </c>
      <c r="I57" s="29">
        <v>0</v>
      </c>
      <c r="J57" s="72">
        <f t="shared" si="20"/>
        <v>0</v>
      </c>
      <c r="K57" s="16">
        <v>0</v>
      </c>
      <c r="L57" s="29">
        <v>5623.526683977927</v>
      </c>
      <c r="M57" s="72">
        <f>IF(ISNUMBER(L57/$B57*100),L57/$B57*100,0)</f>
        <v>21.569808130233472</v>
      </c>
      <c r="N57" s="30">
        <v>8.301984758922945</v>
      </c>
      <c r="O57" s="29">
        <v>0</v>
      </c>
      <c r="P57" s="72">
        <f t="shared" si="17"/>
        <v>0</v>
      </c>
      <c r="Q57" s="30">
        <v>0</v>
      </c>
      <c r="R57"/>
      <c r="S57"/>
      <c r="T57"/>
      <c r="U57"/>
    </row>
    <row r="58" spans="1:21" x14ac:dyDescent="0.2">
      <c r="A58" s="76" t="s">
        <v>54</v>
      </c>
      <c r="B58" s="13">
        <f t="shared" si="18"/>
        <v>12661.262299122985</v>
      </c>
      <c r="C58" s="29">
        <v>0</v>
      </c>
      <c r="D58" s="72">
        <f t="shared" si="13"/>
        <v>0</v>
      </c>
      <c r="E58" s="30">
        <v>0</v>
      </c>
      <c r="F58" s="29">
        <v>1186.4328005474122</v>
      </c>
      <c r="G58" s="72">
        <f t="shared" si="19"/>
        <v>9.3705727953333184</v>
      </c>
      <c r="H58" s="16">
        <v>9.9397573737974376</v>
      </c>
      <c r="I58" s="29">
        <v>11474.829498575573</v>
      </c>
      <c r="J58" s="72">
        <f t="shared" si="20"/>
        <v>90.629427204666683</v>
      </c>
      <c r="K58" s="16">
        <v>8.5675636247085585</v>
      </c>
      <c r="L58" s="29">
        <v>0</v>
      </c>
      <c r="M58" s="72">
        <f t="shared" si="16"/>
        <v>0</v>
      </c>
      <c r="N58" s="30">
        <v>0</v>
      </c>
      <c r="O58" s="29">
        <v>0</v>
      </c>
      <c r="P58" s="72">
        <f t="shared" si="17"/>
        <v>0</v>
      </c>
      <c r="Q58" s="30">
        <v>0</v>
      </c>
      <c r="R58"/>
      <c r="S58"/>
      <c r="T58"/>
      <c r="U58"/>
    </row>
    <row r="59" spans="1:21" x14ac:dyDescent="0.2">
      <c r="A59" s="76"/>
      <c r="B59" s="13"/>
      <c r="C59" s="29"/>
      <c r="D59" s="72"/>
      <c r="E59" s="30"/>
      <c r="F59" s="29"/>
      <c r="G59" s="72"/>
      <c r="H59" s="16"/>
      <c r="I59" s="29"/>
      <c r="J59" s="72"/>
      <c r="K59" s="16"/>
      <c r="L59" s="29"/>
      <c r="M59" s="72"/>
      <c r="N59" s="30"/>
      <c r="O59" s="29"/>
      <c r="P59" s="72"/>
      <c r="Q59" s="30"/>
      <c r="R59"/>
      <c r="S59"/>
      <c r="T59"/>
      <c r="U59"/>
    </row>
    <row r="60" spans="1:21" x14ac:dyDescent="0.2">
      <c r="A60" s="77" t="s">
        <v>1</v>
      </c>
      <c r="L60" s="13"/>
      <c r="M60" s="72"/>
      <c r="N60" s="16"/>
      <c r="O60" s="13"/>
      <c r="P60" s="72"/>
      <c r="Q60" s="16"/>
      <c r="R60"/>
      <c r="S60"/>
      <c r="T60"/>
      <c r="U60"/>
    </row>
    <row r="61" spans="1:21" x14ac:dyDescent="0.2">
      <c r="A61" s="76" t="s">
        <v>55</v>
      </c>
      <c r="B61" s="13">
        <f>SUM(C61,F61,I61,L61,O61)</f>
        <v>10391.283011164829</v>
      </c>
      <c r="C61" s="29">
        <v>0</v>
      </c>
      <c r="D61" s="72">
        <f t="shared" si="13"/>
        <v>0</v>
      </c>
      <c r="E61" s="30">
        <v>0</v>
      </c>
      <c r="F61" s="29">
        <v>2166.1279880751354</v>
      </c>
      <c r="G61" s="72">
        <f>IF(ISNUMBER(F61/$B61*100),F61/$B61*100,0)</f>
        <v>20.845625951557249</v>
      </c>
      <c r="H61" s="30">
        <v>11.40410976233305</v>
      </c>
      <c r="I61" s="29">
        <v>8225.1550230896937</v>
      </c>
      <c r="J61" s="72">
        <f>IF(ISNUMBER(I61/$B61*100),I61/$B61*100,0)</f>
        <v>79.154374048442747</v>
      </c>
      <c r="K61" s="30">
        <v>12.232605651018403</v>
      </c>
      <c r="L61" s="29">
        <v>0</v>
      </c>
      <c r="M61" s="72">
        <f t="shared" si="16"/>
        <v>0</v>
      </c>
      <c r="N61" s="30">
        <v>0</v>
      </c>
      <c r="O61" s="29">
        <v>0</v>
      </c>
      <c r="P61" s="72">
        <f t="shared" si="17"/>
        <v>0</v>
      </c>
      <c r="Q61" s="30">
        <v>0</v>
      </c>
      <c r="R61"/>
      <c r="S61"/>
      <c r="T61"/>
      <c r="U61"/>
    </row>
    <row r="62" spans="1:21" x14ac:dyDescent="0.2">
      <c r="A62" s="76" t="s">
        <v>56</v>
      </c>
      <c r="B62" s="13">
        <f t="shared" ref="B62:B73" si="21">SUM(C62,F62,I62,L62,O62)</f>
        <v>12476.12789753393</v>
      </c>
      <c r="C62" s="29">
        <v>0</v>
      </c>
      <c r="D62" s="72">
        <f t="shared" si="13"/>
        <v>0</v>
      </c>
      <c r="E62" s="30">
        <v>0</v>
      </c>
      <c r="F62" s="29">
        <v>3622.4471708858141</v>
      </c>
      <c r="G62" s="72">
        <f>IF(ISNUMBER(F62/$B62*100),F62/$B62*100,0)</f>
        <v>29.035027539288354</v>
      </c>
      <c r="H62" s="30">
        <v>16.262861891756131</v>
      </c>
      <c r="I62" s="29">
        <v>8853.6807266481155</v>
      </c>
      <c r="J62" s="72">
        <f t="shared" ref="J62:J73" si="22">IF(ISNUMBER(I62/$B62*100),I62/$B62*100,0)</f>
        <v>70.964972460711635</v>
      </c>
      <c r="K62" s="30">
        <v>15.832687596757879</v>
      </c>
      <c r="L62" s="29">
        <v>0</v>
      </c>
      <c r="M62" s="72">
        <f t="shared" si="16"/>
        <v>0</v>
      </c>
      <c r="N62" s="30">
        <v>0</v>
      </c>
      <c r="O62" s="29">
        <v>0</v>
      </c>
      <c r="P62" s="72">
        <f t="shared" si="17"/>
        <v>0</v>
      </c>
      <c r="Q62" s="30">
        <v>0</v>
      </c>
      <c r="R62"/>
      <c r="S62"/>
      <c r="T62"/>
      <c r="U62"/>
    </row>
    <row r="63" spans="1:21" x14ac:dyDescent="0.2">
      <c r="A63" s="76" t="s">
        <v>57</v>
      </c>
      <c r="B63" s="13">
        <f t="shared" si="21"/>
        <v>40125.349549144914</v>
      </c>
      <c r="C63" s="29">
        <v>0</v>
      </c>
      <c r="D63" s="72">
        <f t="shared" si="13"/>
        <v>0</v>
      </c>
      <c r="E63" s="30">
        <v>0</v>
      </c>
      <c r="F63" s="29">
        <v>6820.0345297436243</v>
      </c>
      <c r="G63" s="72">
        <f t="shared" ref="G63:G73" si="23">IF(ISNUMBER(F63/$B63*100),F63/$B63*100,0)</f>
        <v>16.996822722729306</v>
      </c>
      <c r="H63" s="30">
        <v>10.75648195742057</v>
      </c>
      <c r="I63" s="29">
        <v>33305.315019401292</v>
      </c>
      <c r="J63" s="72">
        <f t="shared" si="22"/>
        <v>83.003177277270694</v>
      </c>
      <c r="K63" s="30">
        <v>10.001800277266872</v>
      </c>
      <c r="L63" s="29">
        <v>0</v>
      </c>
      <c r="M63" s="72">
        <f t="shared" si="16"/>
        <v>0</v>
      </c>
      <c r="N63" s="30">
        <v>0</v>
      </c>
      <c r="O63" s="29">
        <v>0</v>
      </c>
      <c r="P63" s="72">
        <f t="shared" si="17"/>
        <v>0</v>
      </c>
      <c r="Q63" s="30">
        <v>0</v>
      </c>
      <c r="R63"/>
      <c r="S63"/>
      <c r="T63"/>
      <c r="U63"/>
    </row>
    <row r="64" spans="1:21" x14ac:dyDescent="0.2">
      <c r="A64" s="76" t="s">
        <v>58</v>
      </c>
      <c r="B64" s="13">
        <f t="shared" si="21"/>
        <v>27546.52931443241</v>
      </c>
      <c r="C64" s="29">
        <v>0</v>
      </c>
      <c r="D64" s="72">
        <f t="shared" si="13"/>
        <v>0</v>
      </c>
      <c r="E64" s="30">
        <v>0</v>
      </c>
      <c r="F64" s="29">
        <v>1332.4228314741215</v>
      </c>
      <c r="G64" s="72">
        <f t="shared" si="23"/>
        <v>4.8369898663641351</v>
      </c>
      <c r="H64" s="30">
        <v>12.659047919553126</v>
      </c>
      <c r="I64" s="29">
        <v>26214.106482958287</v>
      </c>
      <c r="J64" s="72">
        <f t="shared" si="22"/>
        <v>95.163010133635865</v>
      </c>
      <c r="K64" s="30">
        <v>10.142280576398326</v>
      </c>
      <c r="L64" s="29">
        <v>0</v>
      </c>
      <c r="M64" s="72">
        <f t="shared" si="16"/>
        <v>0</v>
      </c>
      <c r="N64" s="30">
        <v>0</v>
      </c>
      <c r="O64" s="29">
        <v>0</v>
      </c>
      <c r="P64" s="72">
        <f t="shared" si="17"/>
        <v>0</v>
      </c>
      <c r="Q64" s="30">
        <v>0</v>
      </c>
      <c r="R64"/>
      <c r="S64"/>
      <c r="T64"/>
      <c r="U64"/>
    </row>
    <row r="65" spans="1:21" ht="22.5" x14ac:dyDescent="0.2">
      <c r="A65" s="76" t="s">
        <v>59</v>
      </c>
      <c r="B65" s="13">
        <f t="shared" si="21"/>
        <v>157550.74392287334</v>
      </c>
      <c r="C65" s="29">
        <v>0</v>
      </c>
      <c r="D65" s="72">
        <f t="shared" si="13"/>
        <v>0</v>
      </c>
      <c r="E65" s="30">
        <v>0</v>
      </c>
      <c r="F65" s="29">
        <v>14064.584854808847</v>
      </c>
      <c r="G65" s="72">
        <f t="shared" si="23"/>
        <v>8.9270190064567121</v>
      </c>
      <c r="H65" s="30">
        <v>8.7671098108237722</v>
      </c>
      <c r="I65" s="29">
        <v>143486.1590680645</v>
      </c>
      <c r="J65" s="72">
        <f t="shared" si="22"/>
        <v>91.072980993543297</v>
      </c>
      <c r="K65" s="30">
        <v>7.550931445078259</v>
      </c>
      <c r="L65" s="29">
        <v>0</v>
      </c>
      <c r="M65" s="72">
        <f t="shared" si="16"/>
        <v>0</v>
      </c>
      <c r="N65" s="30">
        <v>0</v>
      </c>
      <c r="O65" s="29">
        <v>0</v>
      </c>
      <c r="P65" s="72">
        <f t="shared" si="17"/>
        <v>0</v>
      </c>
      <c r="Q65" s="30">
        <v>0</v>
      </c>
      <c r="R65"/>
      <c r="S65"/>
      <c r="T65"/>
      <c r="U65"/>
    </row>
    <row r="66" spans="1:21" ht="22.5" x14ac:dyDescent="0.2">
      <c r="A66" s="76" t="s">
        <v>60</v>
      </c>
      <c r="B66" s="13">
        <f t="shared" si="21"/>
        <v>68693.260442506842</v>
      </c>
      <c r="C66" s="29">
        <v>0</v>
      </c>
      <c r="D66" s="72">
        <f t="shared" si="13"/>
        <v>0</v>
      </c>
      <c r="E66" s="30">
        <v>0</v>
      </c>
      <c r="F66" s="29">
        <v>26940.513042650011</v>
      </c>
      <c r="G66" s="72">
        <f t="shared" si="23"/>
        <v>39.218567977564561</v>
      </c>
      <c r="H66" s="30">
        <v>5.8591969305792864</v>
      </c>
      <c r="I66" s="29">
        <v>41752.747399856838</v>
      </c>
      <c r="J66" s="72">
        <f t="shared" si="22"/>
        <v>60.781432022435453</v>
      </c>
      <c r="K66" s="30">
        <v>5.7403233645963923</v>
      </c>
      <c r="L66" s="29">
        <v>0</v>
      </c>
      <c r="M66" s="72">
        <f t="shared" si="16"/>
        <v>0</v>
      </c>
      <c r="N66" s="30">
        <v>0</v>
      </c>
      <c r="O66" s="29">
        <v>0</v>
      </c>
      <c r="P66" s="72">
        <f t="shared" si="17"/>
        <v>0</v>
      </c>
      <c r="Q66" s="30">
        <v>0</v>
      </c>
      <c r="R66"/>
      <c r="S66"/>
      <c r="T66"/>
      <c r="U66"/>
    </row>
    <row r="67" spans="1:21" ht="22.5" x14ac:dyDescent="0.2">
      <c r="A67" s="76" t="s">
        <v>61</v>
      </c>
      <c r="B67" s="13">
        <f t="shared" si="21"/>
        <v>193738.9952260936</v>
      </c>
      <c r="C67" s="29">
        <v>0</v>
      </c>
      <c r="D67" s="72">
        <f t="shared" si="13"/>
        <v>0</v>
      </c>
      <c r="E67" s="30">
        <v>0</v>
      </c>
      <c r="F67" s="29">
        <v>20342.838042710064</v>
      </c>
      <c r="G67" s="72">
        <f t="shared" si="23"/>
        <v>10.500125707253694</v>
      </c>
      <c r="H67" s="30">
        <v>7.7480924473781458</v>
      </c>
      <c r="I67" s="29">
        <v>173396.15718338353</v>
      </c>
      <c r="J67" s="72">
        <f>IF(ISNUMBER(I67/$B67*100),I67/$B67*100,0)</f>
        <v>89.499874292746313</v>
      </c>
      <c r="K67" s="30">
        <v>7.3423852763156141</v>
      </c>
      <c r="L67" s="29">
        <v>0</v>
      </c>
      <c r="M67" s="72">
        <f t="shared" si="16"/>
        <v>0</v>
      </c>
      <c r="N67" s="30">
        <v>0</v>
      </c>
      <c r="O67" s="29">
        <v>0</v>
      </c>
      <c r="P67" s="72">
        <f t="shared" si="17"/>
        <v>0</v>
      </c>
      <c r="Q67" s="30">
        <v>0</v>
      </c>
      <c r="R67"/>
      <c r="S67"/>
      <c r="T67"/>
      <c r="U67"/>
    </row>
    <row r="68" spans="1:21" x14ac:dyDescent="0.2">
      <c r="A68" s="76" t="s">
        <v>62</v>
      </c>
      <c r="B68" s="13">
        <f t="shared" si="21"/>
        <v>104711.06809173604</v>
      </c>
      <c r="C68" s="29">
        <v>0</v>
      </c>
      <c r="D68" s="72">
        <f t="shared" si="13"/>
        <v>0</v>
      </c>
      <c r="E68" s="30">
        <v>0</v>
      </c>
      <c r="F68" s="29">
        <v>9571.3599895863499</v>
      </c>
      <c r="G68" s="72">
        <f t="shared" si="23"/>
        <v>9.1407337963557023</v>
      </c>
      <c r="H68" s="30">
        <v>6.7525351449890332</v>
      </c>
      <c r="I68" s="29">
        <v>95139.7081021497</v>
      </c>
      <c r="J68" s="72">
        <f t="shared" si="22"/>
        <v>90.85926620364431</v>
      </c>
      <c r="K68" s="30">
        <v>7.4538136680232938</v>
      </c>
      <c r="L68" s="29">
        <v>0</v>
      </c>
      <c r="M68" s="72">
        <f t="shared" si="16"/>
        <v>0</v>
      </c>
      <c r="N68" s="30">
        <v>0</v>
      </c>
      <c r="O68" s="29">
        <v>0</v>
      </c>
      <c r="P68" s="72">
        <f t="shared" si="17"/>
        <v>0</v>
      </c>
      <c r="Q68" s="30">
        <v>0</v>
      </c>
      <c r="R68"/>
      <c r="S68"/>
      <c r="T68"/>
      <c r="U68"/>
    </row>
    <row r="69" spans="1:21" x14ac:dyDescent="0.2">
      <c r="A69" s="76" t="s">
        <v>63</v>
      </c>
      <c r="B69" s="13">
        <f t="shared" si="21"/>
        <v>390805.33182565519</v>
      </c>
      <c r="C69" s="29">
        <v>0</v>
      </c>
      <c r="D69" s="72">
        <f t="shared" si="13"/>
        <v>0</v>
      </c>
      <c r="E69" s="30">
        <v>0</v>
      </c>
      <c r="F69" s="29">
        <v>94793.871403605139</v>
      </c>
      <c r="G69" s="72">
        <f t="shared" si="23"/>
        <v>24.256033294319096</v>
      </c>
      <c r="H69" s="30">
        <v>6.1354173202904807</v>
      </c>
      <c r="I69" s="29">
        <v>296011.46042205003</v>
      </c>
      <c r="J69" s="72">
        <f t="shared" si="22"/>
        <v>75.743966705680904</v>
      </c>
      <c r="K69" s="30">
        <v>6.3364832322201643</v>
      </c>
      <c r="L69" s="29">
        <v>0</v>
      </c>
      <c r="M69" s="72">
        <f t="shared" si="16"/>
        <v>0</v>
      </c>
      <c r="N69" s="30">
        <v>0</v>
      </c>
      <c r="O69" s="29">
        <v>0</v>
      </c>
      <c r="P69" s="72">
        <f t="shared" si="17"/>
        <v>0</v>
      </c>
      <c r="Q69" s="30">
        <v>0</v>
      </c>
      <c r="R69"/>
      <c r="S69"/>
      <c r="T69"/>
      <c r="U69"/>
    </row>
    <row r="70" spans="1:21" x14ac:dyDescent="0.2">
      <c r="A70" s="76" t="s">
        <v>64</v>
      </c>
      <c r="B70" s="13">
        <f t="shared" si="21"/>
        <v>5244.7431658404948</v>
      </c>
      <c r="C70" s="29">
        <v>0</v>
      </c>
      <c r="D70" s="72">
        <f t="shared" si="13"/>
        <v>0</v>
      </c>
      <c r="E70" s="30">
        <v>0</v>
      </c>
      <c r="F70" s="29">
        <v>0</v>
      </c>
      <c r="G70" s="72">
        <f t="shared" si="23"/>
        <v>0</v>
      </c>
      <c r="H70" s="30">
        <v>0</v>
      </c>
      <c r="I70" s="29">
        <v>5244.7431658404948</v>
      </c>
      <c r="J70" s="72">
        <f>IF(ISNUMBER(I70/$B70*100),I70/$B70*100,0)</f>
        <v>100</v>
      </c>
      <c r="K70" s="30">
        <v>8.7382565908568424</v>
      </c>
      <c r="L70" s="29">
        <v>0</v>
      </c>
      <c r="M70" s="72">
        <f t="shared" si="16"/>
        <v>0</v>
      </c>
      <c r="N70" s="30">
        <v>0</v>
      </c>
      <c r="O70" s="29">
        <v>0</v>
      </c>
      <c r="P70" s="72">
        <f t="shared" si="17"/>
        <v>0</v>
      </c>
      <c r="Q70" s="30">
        <v>0</v>
      </c>
      <c r="R70"/>
      <c r="S70"/>
      <c r="T70"/>
      <c r="U70"/>
    </row>
    <row r="71" spans="1:21" x14ac:dyDescent="0.2">
      <c r="A71" s="76" t="s">
        <v>52</v>
      </c>
      <c r="B71" s="13">
        <f t="shared" si="21"/>
        <v>0</v>
      </c>
      <c r="C71" s="29">
        <v>0</v>
      </c>
      <c r="D71" s="72">
        <f t="shared" si="13"/>
        <v>0</v>
      </c>
      <c r="E71" s="30">
        <v>0</v>
      </c>
      <c r="F71" s="29">
        <v>0</v>
      </c>
      <c r="G71" s="72">
        <f t="shared" si="23"/>
        <v>0</v>
      </c>
      <c r="H71" s="30">
        <v>0</v>
      </c>
      <c r="I71" s="29">
        <v>0</v>
      </c>
      <c r="J71" s="72">
        <f t="shared" si="22"/>
        <v>0</v>
      </c>
      <c r="K71" s="30">
        <v>0</v>
      </c>
      <c r="L71" s="29">
        <v>0</v>
      </c>
      <c r="M71" s="72">
        <f t="shared" si="16"/>
        <v>0</v>
      </c>
      <c r="N71" s="30">
        <v>0</v>
      </c>
      <c r="O71" s="29">
        <v>0</v>
      </c>
      <c r="P71" s="72">
        <f t="shared" si="17"/>
        <v>0</v>
      </c>
      <c r="Q71" s="30">
        <v>0</v>
      </c>
      <c r="R71"/>
      <c r="S71"/>
      <c r="T71"/>
      <c r="U71"/>
    </row>
    <row r="72" spans="1:21" x14ac:dyDescent="0.2">
      <c r="A72" s="76" t="s">
        <v>53</v>
      </c>
      <c r="B72" s="13">
        <f t="shared" si="21"/>
        <v>26071.287468225884</v>
      </c>
      <c r="C72" s="29">
        <v>20447.760784247959</v>
      </c>
      <c r="D72" s="72">
        <f t="shared" si="13"/>
        <v>78.430191869766531</v>
      </c>
      <c r="E72" s="30">
        <v>10.658249508582733</v>
      </c>
      <c r="F72" s="29">
        <v>0</v>
      </c>
      <c r="G72" s="72">
        <f t="shared" si="23"/>
        <v>0</v>
      </c>
      <c r="H72" s="30">
        <v>0</v>
      </c>
      <c r="I72" s="29">
        <v>0</v>
      </c>
      <c r="J72" s="72">
        <f t="shared" si="22"/>
        <v>0</v>
      </c>
      <c r="K72" s="30">
        <v>0</v>
      </c>
      <c r="L72" s="29">
        <v>5623.526683977927</v>
      </c>
      <c r="M72" s="72">
        <f t="shared" si="16"/>
        <v>21.569808130233472</v>
      </c>
      <c r="N72" s="30">
        <v>8.301984758922945</v>
      </c>
      <c r="O72" s="29">
        <v>0</v>
      </c>
      <c r="P72" s="72">
        <f t="shared" si="17"/>
        <v>0</v>
      </c>
      <c r="Q72" s="30">
        <v>0</v>
      </c>
      <c r="R72"/>
      <c r="S72"/>
      <c r="T72"/>
      <c r="U72"/>
    </row>
    <row r="73" spans="1:21" x14ac:dyDescent="0.2">
      <c r="A73" s="76" t="s">
        <v>54</v>
      </c>
      <c r="B73" s="13">
        <f t="shared" si="21"/>
        <v>1310.0626346750159</v>
      </c>
      <c r="C73" s="29">
        <v>0</v>
      </c>
      <c r="D73" s="72">
        <f t="shared" si="13"/>
        <v>0</v>
      </c>
      <c r="E73" s="30">
        <v>0</v>
      </c>
      <c r="F73" s="29">
        <v>14.414924940920447</v>
      </c>
      <c r="G73" s="72">
        <f t="shared" si="23"/>
        <v>1.1003233402268833</v>
      </c>
      <c r="H73" s="30">
        <v>20</v>
      </c>
      <c r="I73" s="29">
        <v>1295.6477097340955</v>
      </c>
      <c r="J73" s="72">
        <f t="shared" si="22"/>
        <v>98.899676659773121</v>
      </c>
      <c r="K73" s="30">
        <v>12.762450933514433</v>
      </c>
      <c r="L73" s="29">
        <v>0</v>
      </c>
      <c r="M73" s="72">
        <f t="shared" si="16"/>
        <v>0</v>
      </c>
      <c r="N73" s="30">
        <v>0</v>
      </c>
      <c r="O73" s="29">
        <v>0</v>
      </c>
      <c r="P73" s="72">
        <f t="shared" si="17"/>
        <v>0</v>
      </c>
      <c r="Q73" s="30">
        <v>0</v>
      </c>
      <c r="R73"/>
      <c r="S73"/>
      <c r="T73"/>
      <c r="U73"/>
    </row>
    <row r="74" spans="1:21" x14ac:dyDescent="0.2">
      <c r="A74" s="37"/>
      <c r="B74" s="51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/>
      <c r="S74"/>
      <c r="T74"/>
      <c r="U74"/>
    </row>
    <row r="75" spans="1:21" x14ac:dyDescent="0.2">
      <c r="A75" s="1" t="str">
        <f>A24</f>
        <v>Fuente: Instituto Nacional de Estadística (INE).  LXXXIV Encuesta Permanente de Hogares de Propósitos Múltiples, Junio 2026.</v>
      </c>
      <c r="R75"/>
      <c r="S75"/>
      <c r="T75"/>
      <c r="U75"/>
    </row>
    <row r="76" spans="1:21" x14ac:dyDescent="0.2">
      <c r="A76" s="1" t="s">
        <v>0</v>
      </c>
      <c r="R76"/>
      <c r="S76"/>
      <c r="T76"/>
      <c r="U76"/>
    </row>
    <row r="77" spans="1:21" x14ac:dyDescent="0.2">
      <c r="A77" s="1" t="s">
        <v>30</v>
      </c>
      <c r="R77"/>
      <c r="S77"/>
      <c r="T77"/>
      <c r="U77"/>
    </row>
  </sheetData>
  <mergeCells count="18">
    <mergeCell ref="A28:Q28"/>
    <mergeCell ref="A31:A32"/>
    <mergeCell ref="B31:B32"/>
    <mergeCell ref="C31:E31"/>
    <mergeCell ref="F31:H31"/>
    <mergeCell ref="I31:K31"/>
    <mergeCell ref="L31:N31"/>
    <mergeCell ref="O31:Q31"/>
    <mergeCell ref="A29:Q29"/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74748031496062994" right="0.15748031496062992" top="0.27559055118110237" bottom="1.2204724409448819" header="0.15748031496062992" footer="0"/>
  <pageSetup scale="74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Q78"/>
  <sheetViews>
    <sheetView topLeftCell="A30" zoomScaleNormal="100" workbookViewId="0">
      <selection activeCell="I20" sqref="I20"/>
    </sheetView>
  </sheetViews>
  <sheetFormatPr baseColWidth="10" defaultColWidth="12" defaultRowHeight="11.25" x14ac:dyDescent="0.2"/>
  <cols>
    <col min="1" max="1" width="46.1640625" style="23" customWidth="1"/>
    <col min="2" max="2" width="11.6640625" style="23" bestFit="1" customWidth="1"/>
    <col min="3" max="3" width="10.6640625" style="23" bestFit="1" customWidth="1"/>
    <col min="4" max="5" width="7.6640625" style="23" bestFit="1" customWidth="1"/>
    <col min="6" max="6" width="9.6640625" style="23" bestFit="1" customWidth="1"/>
    <col min="7" max="7" width="7.6640625" style="23" bestFit="1" customWidth="1"/>
    <col min="8" max="8" width="6.5" style="23" bestFit="1" customWidth="1"/>
    <col min="9" max="9" width="10.6640625" style="23" bestFit="1" customWidth="1"/>
    <col min="10" max="10" width="7.6640625" style="23" bestFit="1" customWidth="1"/>
    <col min="11" max="11" width="6.5" style="23" bestFit="1" customWidth="1"/>
    <col min="12" max="12" width="10.6640625" style="23" customWidth="1"/>
    <col min="13" max="13" width="7" style="23" bestFit="1" customWidth="1"/>
    <col min="14" max="14" width="7.6640625" style="23" bestFit="1" customWidth="1"/>
    <col min="15" max="15" width="10.33203125" style="23" bestFit="1" customWidth="1"/>
    <col min="16" max="16" width="7.6640625" style="23" bestFit="1" customWidth="1"/>
    <col min="17" max="17" width="6.5" style="23" bestFit="1" customWidth="1"/>
    <col min="18" max="18" width="48.5" style="23" bestFit="1" customWidth="1"/>
    <col min="19" max="19" width="10.5" style="23" bestFit="1" customWidth="1"/>
    <col min="20" max="20" width="10.6640625" style="23" bestFit="1" customWidth="1"/>
    <col min="21" max="21" width="6" style="23" bestFit="1" customWidth="1"/>
    <col min="22" max="22" width="7" style="23" bestFit="1" customWidth="1"/>
    <col min="23" max="23" width="9" style="23" bestFit="1" customWidth="1"/>
    <col min="24" max="24" width="6" style="23" bestFit="1" customWidth="1"/>
    <col min="25" max="25" width="7" style="23" bestFit="1" customWidth="1"/>
    <col min="26" max="26" width="9" style="23" bestFit="1" customWidth="1"/>
    <col min="27" max="27" width="6" style="23" bestFit="1" customWidth="1"/>
    <col min="28" max="28" width="7" style="23" bestFit="1" customWidth="1"/>
    <col min="29" max="29" width="9" style="23" bestFit="1" customWidth="1"/>
    <col min="30" max="30" width="6" style="23" bestFit="1" customWidth="1"/>
    <col min="31" max="31" width="7" style="23" bestFit="1" customWidth="1"/>
    <col min="32" max="32" width="8" style="23" bestFit="1" customWidth="1"/>
    <col min="33" max="33" width="6" style="23" bestFit="1" customWidth="1"/>
    <col min="34" max="34" width="7" style="23" bestFit="1" customWidth="1"/>
    <col min="35" max="16384" width="12" style="23"/>
  </cols>
  <sheetData>
    <row r="1" spans="1:17" x14ac:dyDescent="0.2">
      <c r="A1" s="89" t="s">
        <v>76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ht="26.25" customHeight="1" x14ac:dyDescent="0.35">
      <c r="A2" s="90" t="s">
        <v>26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37.5" customHeight="1" x14ac:dyDescent="0.2">
      <c r="A3" s="91" t="s">
        <v>21</v>
      </c>
      <c r="B3" s="106" t="s">
        <v>15</v>
      </c>
      <c r="C3" s="108" t="s">
        <v>24</v>
      </c>
      <c r="D3" s="108"/>
      <c r="E3" s="108"/>
      <c r="F3" s="94" t="s">
        <v>78</v>
      </c>
      <c r="G3" s="94"/>
      <c r="H3" s="94"/>
      <c r="I3" s="94" t="s">
        <v>79</v>
      </c>
      <c r="J3" s="94"/>
      <c r="K3" s="94"/>
      <c r="L3" s="108" t="str">
        <f>'C04'!L3:N3</f>
        <v>Buscador no disponible</v>
      </c>
      <c r="M3" s="108"/>
      <c r="N3" s="108"/>
      <c r="O3" s="108" t="str">
        <f>'C04'!O3:Q3</f>
        <v>Disponible no buscador</v>
      </c>
      <c r="P3" s="108"/>
      <c r="Q3" s="108"/>
    </row>
    <row r="4" spans="1:17" x14ac:dyDescent="0.2">
      <c r="A4" s="92"/>
      <c r="B4" s="107"/>
      <c r="C4" s="32" t="s">
        <v>18</v>
      </c>
      <c r="D4" s="32" t="s">
        <v>23</v>
      </c>
      <c r="E4" s="32" t="s">
        <v>17</v>
      </c>
      <c r="F4" s="32" t="s">
        <v>18</v>
      </c>
      <c r="G4" s="32" t="s">
        <v>23</v>
      </c>
      <c r="H4" s="32" t="s">
        <v>17</v>
      </c>
      <c r="I4" s="32" t="s">
        <v>18</v>
      </c>
      <c r="J4" s="32" t="s">
        <v>23</v>
      </c>
      <c r="K4" s="32" t="s">
        <v>17</v>
      </c>
      <c r="L4" s="32" t="s">
        <v>18</v>
      </c>
      <c r="M4" s="32" t="s">
        <v>23</v>
      </c>
      <c r="N4" s="32" t="s">
        <v>17</v>
      </c>
      <c r="O4" s="32" t="s">
        <v>18</v>
      </c>
      <c r="P4" s="32" t="s">
        <v>23</v>
      </c>
      <c r="Q4" s="32" t="s">
        <v>17</v>
      </c>
    </row>
    <row r="5" spans="1:17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2">
      <c r="A6" s="3" t="s">
        <v>31</v>
      </c>
      <c r="B6" s="73">
        <f>SUM(C6,F6,I6,L6,O6)</f>
        <v>867923.69701549842</v>
      </c>
      <c r="C6" s="66">
        <v>166233.85625516938</v>
      </c>
      <c r="D6" s="71">
        <f>IF(ISNUMBER(C6/$B6*100),C6/$B6*100,0)</f>
        <v>19.153049608714735</v>
      </c>
      <c r="E6" s="67">
        <v>9.6096260711291475</v>
      </c>
      <c r="F6" s="66">
        <v>137985.05746502281</v>
      </c>
      <c r="G6" s="71">
        <f>IF(ISNUMBER(F6/$B6*100),F6/$B6*100,0)</f>
        <v>15.898293587271281</v>
      </c>
      <c r="H6" s="67">
        <v>8.9521073681735572</v>
      </c>
      <c r="I6" s="66">
        <v>460461.70950395585</v>
      </c>
      <c r="J6" s="71">
        <f>IF(ISNUMBER(I6/$B6*100),I6/$B6*100,0)</f>
        <v>53.05324777827024</v>
      </c>
      <c r="K6" s="67">
        <v>8.5440146488213653</v>
      </c>
      <c r="L6" s="66">
        <v>22804.657717169808</v>
      </c>
      <c r="M6" s="71">
        <f>IF(ISNUMBER(L6/$B6*100),L6/$B6*100,0)</f>
        <v>2.6274956883407445</v>
      </c>
      <c r="N6" s="67">
        <v>10.112118708134059</v>
      </c>
      <c r="O6" s="66">
        <v>80438.416074180524</v>
      </c>
      <c r="P6" s="71">
        <f>IF(ISNUMBER(O6/$B6*100),O6/$B6*100,0)</f>
        <v>9.2679133374029927</v>
      </c>
      <c r="Q6" s="67">
        <v>7.4476217667307978</v>
      </c>
    </row>
    <row r="7" spans="1:17" x14ac:dyDescent="0.2">
      <c r="A7" s="3"/>
    </row>
    <row r="8" spans="1:17" x14ac:dyDescent="0.2">
      <c r="A8" s="3" t="s">
        <v>14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x14ac:dyDescent="0.2">
      <c r="A9" s="25" t="s">
        <v>13</v>
      </c>
      <c r="B9" s="70">
        <f>SUM(C9,F9,I9,L9,O9)</f>
        <v>584421.16853276896</v>
      </c>
      <c r="C9" s="29">
        <v>119469.32052245139</v>
      </c>
      <c r="D9" s="72">
        <f>IF(ISNUMBER(C9/$B9*100),C9/$B9*100,0)</f>
        <v>20.442332850876646</v>
      </c>
      <c r="E9" s="30">
        <v>10.003556114365541</v>
      </c>
      <c r="F9" s="29">
        <v>84742.729736302732</v>
      </c>
      <c r="G9" s="72">
        <f>IF(ISNUMBER(F9/$B9*100),F9/$B9*100,0)</f>
        <v>14.500284092900911</v>
      </c>
      <c r="H9" s="30">
        <v>10.05603689139264</v>
      </c>
      <c r="I9" s="29">
        <v>319585.53178967623</v>
      </c>
      <c r="J9" s="72">
        <f>IF(ISNUMBER(I9/$B9*100),I9/$B9*100,0)</f>
        <v>54.684112930409157</v>
      </c>
      <c r="K9" s="30">
        <v>9.0823972407213773</v>
      </c>
      <c r="L9" s="29">
        <v>18308.314219908392</v>
      </c>
      <c r="M9" s="72">
        <f>IF(ISNUMBER(L9/$B9*100),L9/$B9*100,0)</f>
        <v>3.132726055401573</v>
      </c>
      <c r="N9" s="30">
        <v>10.238141739101383</v>
      </c>
      <c r="O9" s="29">
        <v>42315.272264430234</v>
      </c>
      <c r="P9" s="72">
        <f>IF(ISNUMBER(O9/$B9*100),O9/$B9*100,0)</f>
        <v>7.240544070411711</v>
      </c>
      <c r="Q9" s="30">
        <v>8.0105266350357791</v>
      </c>
    </row>
    <row r="10" spans="1:17" x14ac:dyDescent="0.2">
      <c r="A10" s="28" t="s">
        <v>12</v>
      </c>
      <c r="B10" s="70">
        <f>SUM(C10,F10,I10,L10,O10)</f>
        <v>135522.50186670184</v>
      </c>
      <c r="C10" s="29">
        <v>30337.310538261703</v>
      </c>
      <c r="D10" s="72">
        <f>IF(ISNUMBER(C10/$B10*100),C10/$B10*100,0)</f>
        <v>22.385441620684574</v>
      </c>
      <c r="E10" s="30">
        <v>11.08737750358949</v>
      </c>
      <c r="F10" s="29">
        <v>26712.569204584273</v>
      </c>
      <c r="G10" s="72">
        <f>IF(ISNUMBER(F10/$B10*100),F10/$B10*100,0)</f>
        <v>19.710799931112845</v>
      </c>
      <c r="H10" s="30">
        <v>11.05332970350957</v>
      </c>
      <c r="I10" s="29">
        <v>61761.666582901278</v>
      </c>
      <c r="J10" s="72">
        <f>IF(ISNUMBER(I10/$B10*100),I10/$B10*100,0)</f>
        <v>45.57299764407334</v>
      </c>
      <c r="K10" s="30">
        <v>10.141189103601549</v>
      </c>
      <c r="L10" s="29">
        <v>5810.9231867394919</v>
      </c>
      <c r="M10" s="72">
        <f>IF(ISNUMBER(L10/$B10*100),L10/$B10*100,0)</f>
        <v>4.2877921427801269</v>
      </c>
      <c r="N10" s="30">
        <v>12.061079362745996</v>
      </c>
      <c r="O10" s="29">
        <v>10900.032354215113</v>
      </c>
      <c r="P10" s="72">
        <f>IF(ISNUMBER(O10/$B10*100),O10/$B10*100,0)</f>
        <v>8.0429686613491249</v>
      </c>
      <c r="Q10" s="30">
        <v>9.218889763127379</v>
      </c>
    </row>
    <row r="11" spans="1:17" x14ac:dyDescent="0.2">
      <c r="A11" s="28" t="s">
        <v>11</v>
      </c>
      <c r="B11" s="70">
        <f t="shared" ref="B11:B13" si="0">SUM(C11,F11,I11,L11,O11)</f>
        <v>64527.667437202232</v>
      </c>
      <c r="C11" s="29">
        <v>13760.820038675613</v>
      </c>
      <c r="D11" s="72">
        <f t="shared" ref="D11:D13" si="1">IF(ISNUMBER(C11/$B11*100),C11/$B11*100,0)</f>
        <v>21.325457102672313</v>
      </c>
      <c r="E11" s="30">
        <v>10.124604734638075</v>
      </c>
      <c r="F11" s="29">
        <v>4989.5950778656907</v>
      </c>
      <c r="G11" s="72">
        <f t="shared" ref="G11:G12" si="2">IF(ISNUMBER(F11/$B11*100),F11/$B11*100,0)</f>
        <v>7.7324894514767966</v>
      </c>
      <c r="H11" s="30">
        <v>9.7543476943586036</v>
      </c>
      <c r="I11" s="29">
        <v>40672.137548829895</v>
      </c>
      <c r="J11" s="72">
        <f t="shared" ref="J11:J12" si="3">IF(ISNUMBER(I11/$B11*100),I11/$B11*100,0)</f>
        <v>63.030540486236653</v>
      </c>
      <c r="K11" s="30">
        <v>9.3461292364822075</v>
      </c>
      <c r="L11" s="29">
        <v>2379.9909294981608</v>
      </c>
      <c r="M11" s="72">
        <f t="shared" ref="M11:M13" si="4">IF(ISNUMBER(L11/$B11*100),L11/$B11*100,0)</f>
        <v>3.6883263009845311</v>
      </c>
      <c r="N11" s="30">
        <v>10.912822420634921</v>
      </c>
      <c r="O11" s="29">
        <v>2725.1238423328655</v>
      </c>
      <c r="P11" s="72">
        <f t="shared" ref="P11:P13" si="5">IF(ISNUMBER(O11/$B11*100),O11/$B11*100,0)</f>
        <v>4.2231866586296993</v>
      </c>
      <c r="Q11" s="30">
        <v>9.1588032220943632</v>
      </c>
    </row>
    <row r="12" spans="1:17" x14ac:dyDescent="0.2">
      <c r="A12" s="28" t="s">
        <v>10</v>
      </c>
      <c r="B12" s="70">
        <f t="shared" si="0"/>
        <v>384370.99922886287</v>
      </c>
      <c r="C12" s="29">
        <v>75371.189945514474</v>
      </c>
      <c r="D12" s="72">
        <f>IF(ISNUMBER(C12/$B12*100),C12/$B12*100,0)</f>
        <v>19.608968964028637</v>
      </c>
      <c r="E12" s="30">
        <v>9.5403429416464878</v>
      </c>
      <c r="F12" s="29">
        <v>53040.565453852912</v>
      </c>
      <c r="G12" s="72">
        <f t="shared" si="2"/>
        <v>13.799315130502707</v>
      </c>
      <c r="H12" s="30">
        <v>9.548848665920687</v>
      </c>
      <c r="I12" s="29">
        <v>217151.72765794251</v>
      </c>
      <c r="J12" s="72">
        <f t="shared" si="3"/>
        <v>56.495346447468485</v>
      </c>
      <c r="K12" s="30">
        <v>8.7360592709035352</v>
      </c>
      <c r="L12" s="29">
        <v>10117.400103670741</v>
      </c>
      <c r="M12" s="72">
        <f t="shared" si="4"/>
        <v>2.6321965299069352</v>
      </c>
      <c r="N12" s="30">
        <v>9.0377542289574624</v>
      </c>
      <c r="O12" s="29">
        <v>28690.116067882256</v>
      </c>
      <c r="P12" s="72">
        <f t="shared" si="5"/>
        <v>7.4641729280932392</v>
      </c>
      <c r="Q12" s="30">
        <v>7.4610928998101862</v>
      </c>
    </row>
    <row r="13" spans="1:17" x14ac:dyDescent="0.2">
      <c r="A13" s="25" t="s">
        <v>9</v>
      </c>
      <c r="B13" s="70">
        <f t="shared" si="0"/>
        <v>283502.52848272905</v>
      </c>
      <c r="C13" s="29">
        <v>46764.535732717362</v>
      </c>
      <c r="D13" s="72">
        <f t="shared" si="1"/>
        <v>16.495279947941015</v>
      </c>
      <c r="E13" s="30">
        <v>8.5679502298380292</v>
      </c>
      <c r="F13" s="29">
        <v>53242.327728719996</v>
      </c>
      <c r="G13" s="72">
        <f>IF(ISNUMBER(F13/$B13*100),F13/$B13*100,0)</f>
        <v>18.780195017542329</v>
      </c>
      <c r="H13" s="30">
        <v>7.2406797286975015</v>
      </c>
      <c r="I13" s="29">
        <v>140876.17771427997</v>
      </c>
      <c r="J13" s="72">
        <f>IF(ISNUMBER(I13/$B13*100),I13/$B13*100,0)</f>
        <v>49.691330256640775</v>
      </c>
      <c r="K13" s="30">
        <v>7.2775001304740448</v>
      </c>
      <c r="L13" s="29">
        <v>4496.3434972614214</v>
      </c>
      <c r="M13" s="72">
        <f t="shared" si="4"/>
        <v>1.5859976704000855</v>
      </c>
      <c r="N13" s="30">
        <v>9.5779189057156806</v>
      </c>
      <c r="O13" s="29">
        <v>38123.143809750305</v>
      </c>
      <c r="P13" s="72">
        <f t="shared" si="5"/>
        <v>13.447197107475803</v>
      </c>
      <c r="Q13" s="30">
        <v>6.7845471397083932</v>
      </c>
    </row>
    <row r="14" spans="1:17" x14ac:dyDescent="0.2">
      <c r="A14" s="25"/>
      <c r="B14" s="70"/>
      <c r="C14" s="29"/>
      <c r="D14" s="72"/>
      <c r="E14" s="30"/>
      <c r="F14" s="29"/>
      <c r="G14" s="72"/>
      <c r="H14" s="30"/>
      <c r="I14" s="29"/>
      <c r="J14" s="72"/>
      <c r="K14" s="30"/>
      <c r="L14" s="29"/>
      <c r="M14" s="72"/>
      <c r="N14" s="30"/>
      <c r="O14" s="29"/>
      <c r="P14" s="72"/>
      <c r="Q14" s="30"/>
    </row>
    <row r="15" spans="1:17" x14ac:dyDescent="0.2">
      <c r="A15" s="3" t="s">
        <v>8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</row>
    <row r="16" spans="1:17" x14ac:dyDescent="0.2">
      <c r="A16" s="25" t="s">
        <v>7</v>
      </c>
      <c r="B16" s="70">
        <f>SUM(C16,F16,I16,L16,O16)</f>
        <v>48769.043900468176</v>
      </c>
      <c r="C16" s="29">
        <v>16522.303753805085</v>
      </c>
      <c r="D16" s="72">
        <f>IF(ISNUMBER(C16/$B16*100),C16/$B16*100,0)</f>
        <v>33.878670632799654</v>
      </c>
      <c r="E16" s="30">
        <v>8.2423436749439478</v>
      </c>
      <c r="F16" s="29">
        <v>4382.3789003603624</v>
      </c>
      <c r="G16" s="72">
        <f>IF(ISNUMBER(F16/$B16*100),F16/$B16*100,0)</f>
        <v>8.9859848581495214</v>
      </c>
      <c r="H16" s="30">
        <v>8.5079371878604029</v>
      </c>
      <c r="I16" s="29">
        <v>20371.359534993539</v>
      </c>
      <c r="J16" s="72">
        <f>IF(ISNUMBER(I16/$B16*100),I16/$B16*100,0)</f>
        <v>41.77108654532794</v>
      </c>
      <c r="K16" s="30">
        <v>7.6169168054531422</v>
      </c>
      <c r="L16" s="29">
        <v>1864.8630390469859</v>
      </c>
      <c r="M16" s="72">
        <f>IF(ISNUMBER(L16/$B16*100),L16/$B16*100,0)</f>
        <v>3.823866309236962</v>
      </c>
      <c r="N16" s="30">
        <v>9.1321732433631446</v>
      </c>
      <c r="O16" s="29">
        <v>5628.1386722622046</v>
      </c>
      <c r="P16" s="72">
        <f>IF(ISNUMBER(O16/$B16*100),O16/$B16*100,0)</f>
        <v>11.540391654485921</v>
      </c>
      <c r="Q16" s="30">
        <v>7.85803208987691</v>
      </c>
    </row>
    <row r="17" spans="1:17" x14ac:dyDescent="0.2">
      <c r="A17" s="25" t="s">
        <v>6</v>
      </c>
      <c r="B17" s="70">
        <f t="shared" ref="B17:B22" si="6">SUM(C17,F17,I17,L17,O17)</f>
        <v>145665.1242476395</v>
      </c>
      <c r="C17" s="29">
        <v>40729.795389194624</v>
      </c>
      <c r="D17" s="72">
        <f t="shared" ref="D17:D22" si="7">IF(ISNUMBER(C17/$B17*100),C17/$B17*100,0)</f>
        <v>27.961254006107538</v>
      </c>
      <c r="E17" s="30">
        <v>10.105847400864899</v>
      </c>
      <c r="F17" s="29">
        <v>14801.740432972201</v>
      </c>
      <c r="G17" s="72">
        <f t="shared" ref="G17:G22" si="8">IF(ISNUMBER(F17/$B17*100),F17/$B17*100,0)</f>
        <v>10.161485468414766</v>
      </c>
      <c r="H17" s="30">
        <v>10.310843178322699</v>
      </c>
      <c r="I17" s="29">
        <v>74701.407195035717</v>
      </c>
      <c r="J17" s="72">
        <f t="shared" ref="J17:J22" si="9">IF(ISNUMBER(I17/$B17*100),I17/$B17*100,0)</f>
        <v>51.282973588131377</v>
      </c>
      <c r="K17" s="30">
        <v>9.6914143560258896</v>
      </c>
      <c r="L17" s="29">
        <v>5076.4753855759154</v>
      </c>
      <c r="M17" s="72">
        <f t="shared" ref="M17:M22" si="10">IF(ISNUMBER(L17/$B17*100),L17/$B17*100,0)</f>
        <v>3.4850314457876688</v>
      </c>
      <c r="N17" s="30">
        <v>10.490389681876698</v>
      </c>
      <c r="O17" s="29">
        <v>10355.705844861061</v>
      </c>
      <c r="P17" s="72">
        <f t="shared" ref="P17:P22" si="11">IF(ISNUMBER(O17/$B17*100),O17/$B17*100,0)</f>
        <v>7.1092554915586623</v>
      </c>
      <c r="Q17" s="30">
        <v>8.7035854031865814</v>
      </c>
    </row>
    <row r="18" spans="1:17" x14ac:dyDescent="0.2">
      <c r="A18" s="25" t="s">
        <v>5</v>
      </c>
      <c r="B18" s="70">
        <f t="shared" si="6"/>
        <v>129226.9690190666</v>
      </c>
      <c r="C18" s="29">
        <v>30582.234151260989</v>
      </c>
      <c r="D18" s="72">
        <f t="shared" si="7"/>
        <v>23.665519963366762</v>
      </c>
      <c r="E18" s="30">
        <v>10.326396011548171</v>
      </c>
      <c r="F18" s="29">
        <v>17663.120297385394</v>
      </c>
      <c r="G18" s="72">
        <f t="shared" si="8"/>
        <v>13.668292641591954</v>
      </c>
      <c r="H18" s="30">
        <v>10.61838658297993</v>
      </c>
      <c r="I18" s="29">
        <v>62924.255375949579</v>
      </c>
      <c r="J18" s="72">
        <f>IF(ISNUMBER(I18/$B18*100),I18/$B18*100,0)</f>
        <v>48.692819969077441</v>
      </c>
      <c r="K18" s="30">
        <v>9.9020719505569375</v>
      </c>
      <c r="L18" s="29">
        <v>4732.5239599633569</v>
      </c>
      <c r="M18" s="72">
        <f t="shared" si="10"/>
        <v>3.6621798034008703</v>
      </c>
      <c r="N18" s="30">
        <v>11.09785653645344</v>
      </c>
      <c r="O18" s="29">
        <v>13324.835234507282</v>
      </c>
      <c r="P18" s="72">
        <f t="shared" si="11"/>
        <v>10.311187622562972</v>
      </c>
      <c r="Q18" s="30">
        <v>7.8337718284058724</v>
      </c>
    </row>
    <row r="19" spans="1:17" x14ac:dyDescent="0.2">
      <c r="A19" s="25" t="s">
        <v>83</v>
      </c>
      <c r="B19" s="70">
        <f t="shared" si="6"/>
        <v>134932.80586340325</v>
      </c>
      <c r="C19" s="29">
        <v>24688.751984851773</v>
      </c>
      <c r="D19" s="72">
        <f t="shared" si="7"/>
        <v>18.297071514131989</v>
      </c>
      <c r="E19" s="30">
        <v>10.123676278055965</v>
      </c>
      <c r="F19" s="29">
        <v>24268.000074135438</v>
      </c>
      <c r="G19" s="72">
        <f t="shared" si="8"/>
        <v>17.985248226960241</v>
      </c>
      <c r="H19" s="30">
        <v>9.4851697990894852</v>
      </c>
      <c r="I19" s="29">
        <v>72542.523373601231</v>
      </c>
      <c r="J19" s="72">
        <f t="shared" si="9"/>
        <v>53.761961673752133</v>
      </c>
      <c r="K19" s="30">
        <v>9.0291336898762502</v>
      </c>
      <c r="L19" s="29">
        <v>3591.7639916612948</v>
      </c>
      <c r="M19" s="72">
        <f t="shared" si="10"/>
        <v>2.6618908342403782</v>
      </c>
      <c r="N19" s="30">
        <v>10.855394472077368</v>
      </c>
      <c r="O19" s="29">
        <v>9841.7664391535181</v>
      </c>
      <c r="P19" s="72">
        <f t="shared" si="11"/>
        <v>7.2938277509152591</v>
      </c>
      <c r="Q19" s="30">
        <v>7.985433304430587</v>
      </c>
    </row>
    <row r="20" spans="1:17" x14ac:dyDescent="0.2">
      <c r="A20" s="25" t="s">
        <v>84</v>
      </c>
      <c r="B20" s="70">
        <f t="shared" si="6"/>
        <v>174568.80630537076</v>
      </c>
      <c r="C20" s="29">
        <v>28972.954018910597</v>
      </c>
      <c r="D20" s="72">
        <f t="shared" si="7"/>
        <v>16.596867809377478</v>
      </c>
      <c r="E20" s="30">
        <v>9.62845642717852</v>
      </c>
      <c r="F20" s="29">
        <v>34789.613998445289</v>
      </c>
      <c r="G20" s="72">
        <f t="shared" si="8"/>
        <v>19.928883478522678</v>
      </c>
      <c r="H20" s="30">
        <v>9.3111435129443176</v>
      </c>
      <c r="I20" s="29">
        <v>88669.379450065957</v>
      </c>
      <c r="J20" s="72">
        <f t="shared" si="9"/>
        <v>50.793369861828495</v>
      </c>
      <c r="K20" s="30">
        <v>8.5485145557463387</v>
      </c>
      <c r="L20" s="29">
        <v>3780.5420835590166</v>
      </c>
      <c r="M20" s="72">
        <f t="shared" si="10"/>
        <v>2.1656458353422932</v>
      </c>
      <c r="N20" s="30">
        <v>10.923116927218141</v>
      </c>
      <c r="O20" s="29">
        <v>18356.316754389893</v>
      </c>
      <c r="P20" s="72">
        <f t="shared" si="11"/>
        <v>10.515233014929052</v>
      </c>
      <c r="Q20" s="30">
        <v>7.580703595441717</v>
      </c>
    </row>
    <row r="21" spans="1:17" x14ac:dyDescent="0.2">
      <c r="A21" s="25" t="s">
        <v>85</v>
      </c>
      <c r="B21" s="70">
        <f t="shared" si="6"/>
        <v>175555.31609790793</v>
      </c>
      <c r="C21" s="29">
        <v>20298.877299813026</v>
      </c>
      <c r="D21" s="72">
        <f t="shared" si="7"/>
        <v>11.562667397945534</v>
      </c>
      <c r="E21" s="30">
        <v>7.9901559746405661</v>
      </c>
      <c r="F21" s="29">
        <v>33252.197014244128</v>
      </c>
      <c r="G21" s="72">
        <f t="shared" si="8"/>
        <v>18.941150717247002</v>
      </c>
      <c r="H21" s="30">
        <v>7.2433713826153099</v>
      </c>
      <c r="I21" s="29">
        <v>102472.07315356396</v>
      </c>
      <c r="J21" s="72">
        <f>IF(ISNUMBER(I21/$B21*100),I21/$B21*100,0)</f>
        <v>58.370247869004935</v>
      </c>
      <c r="K21" s="30">
        <v>7.4527105710849</v>
      </c>
      <c r="L21" s="29">
        <v>3409.6578857624932</v>
      </c>
      <c r="M21" s="72">
        <f t="shared" si="10"/>
        <v>1.9422128372694296</v>
      </c>
      <c r="N21" s="30">
        <v>7.3340679931175172</v>
      </c>
      <c r="O21" s="29">
        <v>16122.510744524305</v>
      </c>
      <c r="P21" s="72">
        <f t="shared" si="11"/>
        <v>9.1837211785331032</v>
      </c>
      <c r="Q21" s="30">
        <v>6.1366635890146899</v>
      </c>
    </row>
    <row r="22" spans="1:17" x14ac:dyDescent="0.2">
      <c r="A22" s="25" t="s">
        <v>86</v>
      </c>
      <c r="B22" s="70">
        <f t="shared" si="6"/>
        <v>59205.63158163902</v>
      </c>
      <c r="C22" s="29">
        <v>4438.9396573329977</v>
      </c>
      <c r="D22" s="72">
        <f t="shared" si="7"/>
        <v>7.4974956583515464</v>
      </c>
      <c r="E22" s="30">
        <v>8.9868293709461913</v>
      </c>
      <c r="F22" s="29">
        <v>8828.0067474800926</v>
      </c>
      <c r="G22" s="72">
        <f t="shared" si="8"/>
        <v>14.910755128601405</v>
      </c>
      <c r="H22" s="30">
        <v>6.3476180089051244</v>
      </c>
      <c r="I22" s="29">
        <v>38780.711420742868</v>
      </c>
      <c r="J22" s="72">
        <f t="shared" si="9"/>
        <v>65.501727428188815</v>
      </c>
      <c r="K22" s="30">
        <v>5.9653084567590984</v>
      </c>
      <c r="L22" s="29">
        <v>348.83137160075631</v>
      </c>
      <c r="M22" s="72">
        <f t="shared" si="10"/>
        <v>0.58918613361931715</v>
      </c>
      <c r="N22" s="30">
        <v>5.8084493648014766</v>
      </c>
      <c r="O22" s="29">
        <v>6809.1423844823094</v>
      </c>
      <c r="P22" s="72">
        <f t="shared" si="11"/>
        <v>11.500835651238919</v>
      </c>
      <c r="Q22" s="30">
        <v>5.9298560718404438</v>
      </c>
    </row>
    <row r="23" spans="1:17" x14ac:dyDescent="0.2">
      <c r="A23" s="25"/>
    </row>
    <row r="24" spans="1:17" x14ac:dyDescent="0.2">
      <c r="A24" s="59"/>
      <c r="B24" s="51"/>
      <c r="C24" s="51"/>
      <c r="D24" s="60"/>
      <c r="E24" s="61"/>
      <c r="F24" s="51"/>
      <c r="G24" s="60"/>
      <c r="H24" s="61"/>
      <c r="I24" s="51"/>
      <c r="J24" s="57"/>
      <c r="K24" s="61"/>
      <c r="L24" s="51"/>
      <c r="M24" s="60"/>
      <c r="N24" s="61"/>
      <c r="O24" s="51"/>
      <c r="P24" s="60"/>
      <c r="Q24" s="60"/>
    </row>
    <row r="25" spans="1:17" x14ac:dyDescent="0.2">
      <c r="A25" s="1" t="str">
        <f>'C01'!$A$33</f>
        <v>Fuente: Instituto Nacional de Estadística (INE).  LXXXIV Encuesta Permanente de Hogares de Propósitos Múltiples, Junio 2026.</v>
      </c>
    </row>
    <row r="26" spans="1:17" x14ac:dyDescent="0.2">
      <c r="A26" s="31" t="s">
        <v>0</v>
      </c>
    </row>
    <row r="27" spans="1:17" x14ac:dyDescent="0.2">
      <c r="A27" s="31" t="s">
        <v>22</v>
      </c>
    </row>
    <row r="29" spans="1:17" x14ac:dyDescent="0.2">
      <c r="A29" s="89" t="str">
        <f>A1</f>
        <v>Cuadro No. 6.  Población con problemas de empleo y Años de Estudio Promedio (AEP), según dominio, Rangos de edad, rama de actividad  y ocupación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1:17" ht="21.75" customHeight="1" x14ac:dyDescent="0.35">
      <c r="A30" s="90" t="str">
        <f>A2</f>
        <v>Mujeres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</row>
    <row r="31" spans="1:17" x14ac:dyDescent="0.2">
      <c r="A31" s="23" t="s">
        <v>4</v>
      </c>
      <c r="C31" s="36"/>
    </row>
    <row r="32" spans="1:17" ht="36" customHeight="1" x14ac:dyDescent="0.2">
      <c r="A32" s="106" t="str">
        <f>A3</f>
        <v>Categorías</v>
      </c>
      <c r="B32" s="106" t="s">
        <v>15</v>
      </c>
      <c r="C32" s="108" t="s">
        <v>24</v>
      </c>
      <c r="D32" s="108"/>
      <c r="E32" s="108"/>
      <c r="F32" s="94" t="s">
        <v>78</v>
      </c>
      <c r="G32" s="94"/>
      <c r="H32" s="94"/>
      <c r="I32" s="94" t="s">
        <v>79</v>
      </c>
      <c r="J32" s="94"/>
      <c r="K32" s="94"/>
      <c r="L32" s="108" t="str">
        <f>L3</f>
        <v>Buscador no disponible</v>
      </c>
      <c r="M32" s="108"/>
      <c r="N32" s="108"/>
      <c r="O32" s="108" t="str">
        <f>O3</f>
        <v>Disponible no buscador</v>
      </c>
      <c r="P32" s="108"/>
      <c r="Q32" s="108"/>
    </row>
    <row r="33" spans="1:17" x14ac:dyDescent="0.2">
      <c r="A33" s="107"/>
      <c r="B33" s="107"/>
      <c r="C33" s="32" t="s">
        <v>18</v>
      </c>
      <c r="D33" s="32" t="s">
        <v>23</v>
      </c>
      <c r="E33" s="32" t="s">
        <v>17</v>
      </c>
      <c r="F33" s="32" t="s">
        <v>18</v>
      </c>
      <c r="G33" s="32" t="s">
        <v>23</v>
      </c>
      <c r="H33" s="32" t="s">
        <v>17</v>
      </c>
      <c r="I33" s="32" t="s">
        <v>18</v>
      </c>
      <c r="J33" s="32" t="s">
        <v>23</v>
      </c>
      <c r="K33" s="32" t="s">
        <v>17</v>
      </c>
      <c r="L33" s="32" t="s">
        <v>18</v>
      </c>
      <c r="M33" s="32" t="s">
        <v>23</v>
      </c>
      <c r="N33" s="32" t="s">
        <v>17</v>
      </c>
      <c r="O33" s="32" t="s">
        <v>18</v>
      </c>
      <c r="P33" s="32" t="s">
        <v>23</v>
      </c>
      <c r="Q33" s="32" t="s">
        <v>17</v>
      </c>
    </row>
    <row r="35" spans="1:17" x14ac:dyDescent="0.2">
      <c r="A35" s="77" t="s">
        <v>3</v>
      </c>
      <c r="B35" s="66"/>
      <c r="C35" s="66"/>
      <c r="D35" s="71"/>
      <c r="E35" s="67"/>
      <c r="F35" s="66"/>
      <c r="G35" s="71"/>
      <c r="H35" s="67"/>
      <c r="I35" s="66"/>
      <c r="J35" s="71"/>
      <c r="K35" s="67"/>
      <c r="L35" s="66"/>
      <c r="M35" s="71"/>
      <c r="N35" s="67"/>
      <c r="O35" s="66"/>
      <c r="P35" s="71"/>
      <c r="Q35" s="67"/>
    </row>
    <row r="36" spans="1:17" x14ac:dyDescent="0.2">
      <c r="A36" s="76" t="s">
        <v>32</v>
      </c>
      <c r="B36" s="70">
        <f>SUM(C36,F36,I36,L36,O36)</f>
        <v>20259.883549639424</v>
      </c>
      <c r="C36" s="29">
        <v>0</v>
      </c>
      <c r="D36" s="72">
        <f>IF(ISNUMBER(C36/$B36*100),C36/$B36*100,0)</f>
        <v>0</v>
      </c>
      <c r="E36" s="30">
        <v>0</v>
      </c>
      <c r="F36" s="29">
        <v>7882.1954533775606</v>
      </c>
      <c r="G36" s="72">
        <f>IF(ISNUMBER(F36/$B36*100),F36/$B36*100,0)</f>
        <v>38.90543316335026</v>
      </c>
      <c r="H36" s="30">
        <v>6.5521621772253491</v>
      </c>
      <c r="I36" s="29">
        <v>12377.688096261863</v>
      </c>
      <c r="J36" s="72">
        <f>IF(ISNUMBER(I36/$B36*100),I36/$B36*100,0)</f>
        <v>61.094566836649733</v>
      </c>
      <c r="K36" s="30">
        <v>6.1308882652299292</v>
      </c>
      <c r="L36" s="29">
        <v>0</v>
      </c>
      <c r="M36" s="72">
        <f>IF(ISNUMBER(L36/$B36*100),L36/$B36*100,0)</f>
        <v>0</v>
      </c>
      <c r="N36" s="30">
        <v>0</v>
      </c>
      <c r="O36" s="29">
        <v>0</v>
      </c>
      <c r="P36" s="72">
        <f>IF(ISNUMBER(O36/$B36*100),O36/$B36*100,0)</f>
        <v>0</v>
      </c>
      <c r="Q36" s="30">
        <v>0</v>
      </c>
    </row>
    <row r="37" spans="1:17" x14ac:dyDescent="0.2">
      <c r="A37" s="76" t="s">
        <v>33</v>
      </c>
      <c r="B37" s="70">
        <f t="shared" ref="B37:B59" si="12">SUM(C37,F37,I37,L37,O37)</f>
        <v>310.27349262476486</v>
      </c>
      <c r="C37" s="29">
        <v>0</v>
      </c>
      <c r="D37" s="72">
        <f t="shared" ref="D37:D59" si="13">IF(ISNUMBER(C37/$B37*100),C37/$B37*100,0)</f>
        <v>0</v>
      </c>
      <c r="E37" s="30">
        <v>0</v>
      </c>
      <c r="F37" s="29">
        <v>73.526875441901439</v>
      </c>
      <c r="G37" s="72">
        <f t="shared" ref="G37:G59" si="14">IF(ISNUMBER(F37/$B37*100),F37/$B37*100,0)</f>
        <v>23.697440222785183</v>
      </c>
      <c r="H37" s="30">
        <v>10</v>
      </c>
      <c r="I37" s="29">
        <v>236.74661718286342</v>
      </c>
      <c r="J37" s="72">
        <f t="shared" ref="J37:J59" si="15">IF(ISNUMBER(I37/$B37*100),I37/$B37*100,0)</f>
        <v>76.302559777214825</v>
      </c>
      <c r="K37" s="30">
        <v>4</v>
      </c>
      <c r="L37" s="29">
        <v>0</v>
      </c>
      <c r="M37" s="72">
        <f t="shared" ref="M37:M59" si="16">IF(ISNUMBER(L37/$B37*100),L37/$B37*100,0)</f>
        <v>0</v>
      </c>
      <c r="N37" s="30">
        <v>0</v>
      </c>
      <c r="O37" s="29">
        <v>0</v>
      </c>
      <c r="P37" s="72">
        <f t="shared" ref="P37:P59" si="17">IF(ISNUMBER(O37/$B37*100),O37/$B37*100,0)</f>
        <v>0</v>
      </c>
      <c r="Q37" s="30">
        <v>0</v>
      </c>
    </row>
    <row r="38" spans="1:17" x14ac:dyDescent="0.2">
      <c r="A38" s="76" t="s">
        <v>2</v>
      </c>
      <c r="B38" s="70">
        <f t="shared" si="12"/>
        <v>92352.61218005445</v>
      </c>
      <c r="C38" s="29">
        <v>0</v>
      </c>
      <c r="D38" s="72">
        <f t="shared" si="13"/>
        <v>0</v>
      </c>
      <c r="E38" s="30">
        <v>0</v>
      </c>
      <c r="F38" s="29">
        <v>27014.076323288566</v>
      </c>
      <c r="G38" s="72">
        <f t="shared" si="14"/>
        <v>29.251014871805481</v>
      </c>
      <c r="H38" s="30">
        <v>7.5469634067611002</v>
      </c>
      <c r="I38" s="29">
        <v>65338.535856765891</v>
      </c>
      <c r="J38" s="72">
        <f t="shared" si="15"/>
        <v>70.748985128194533</v>
      </c>
      <c r="K38" s="30">
        <v>8.2918204248861684</v>
      </c>
      <c r="L38" s="29">
        <v>0</v>
      </c>
      <c r="M38" s="72">
        <f t="shared" si="16"/>
        <v>0</v>
      </c>
      <c r="N38" s="30">
        <v>0</v>
      </c>
      <c r="O38" s="29">
        <v>0</v>
      </c>
      <c r="P38" s="72">
        <f t="shared" si="17"/>
        <v>0</v>
      </c>
      <c r="Q38" s="30">
        <v>0</v>
      </c>
    </row>
    <row r="39" spans="1:17" ht="22.5" x14ac:dyDescent="0.2">
      <c r="A39" s="76" t="s">
        <v>34</v>
      </c>
      <c r="B39" s="70">
        <f t="shared" si="12"/>
        <v>218.00357194099468</v>
      </c>
      <c r="C39" s="29">
        <v>0</v>
      </c>
      <c r="D39" s="72">
        <f t="shared" si="13"/>
        <v>0</v>
      </c>
      <c r="E39" s="30">
        <v>0</v>
      </c>
      <c r="F39" s="29">
        <v>102.6841724136311</v>
      </c>
      <c r="G39" s="72">
        <f t="shared" si="14"/>
        <v>47.102059612777275</v>
      </c>
      <c r="H39" s="30">
        <v>15</v>
      </c>
      <c r="I39" s="29">
        <v>115.31939952736357</v>
      </c>
      <c r="J39" s="72">
        <f t="shared" si="15"/>
        <v>52.897940387222732</v>
      </c>
      <c r="K39" s="30">
        <v>16</v>
      </c>
      <c r="L39" s="29">
        <v>0</v>
      </c>
      <c r="M39" s="72">
        <f t="shared" si="16"/>
        <v>0</v>
      </c>
      <c r="N39" s="30">
        <v>0</v>
      </c>
      <c r="O39" s="29">
        <v>0</v>
      </c>
      <c r="P39" s="72">
        <f t="shared" si="17"/>
        <v>0</v>
      </c>
      <c r="Q39" s="30">
        <v>0</v>
      </c>
    </row>
    <row r="40" spans="1:17" ht="33.75" x14ac:dyDescent="0.2">
      <c r="A40" s="76" t="s">
        <v>35</v>
      </c>
      <c r="B40" s="70">
        <f t="shared" si="12"/>
        <v>1069.7132586068915</v>
      </c>
      <c r="C40" s="29">
        <v>0</v>
      </c>
      <c r="D40" s="72">
        <f t="shared" si="13"/>
        <v>0</v>
      </c>
      <c r="E40" s="30">
        <v>0</v>
      </c>
      <c r="F40" s="29">
        <v>251.29581020023619</v>
      </c>
      <c r="G40" s="72">
        <f t="shared" si="14"/>
        <v>23.491885155046468</v>
      </c>
      <c r="H40" s="30">
        <v>4</v>
      </c>
      <c r="I40" s="29">
        <v>818.41744840665535</v>
      </c>
      <c r="J40" s="72">
        <f t="shared" si="15"/>
        <v>76.508114844953539</v>
      </c>
      <c r="K40" s="30">
        <v>8.8812126909140758</v>
      </c>
      <c r="L40" s="29">
        <v>0</v>
      </c>
      <c r="M40" s="72">
        <f t="shared" si="16"/>
        <v>0</v>
      </c>
      <c r="N40" s="30">
        <v>0</v>
      </c>
      <c r="O40" s="29">
        <v>0</v>
      </c>
      <c r="P40" s="72">
        <f t="shared" si="17"/>
        <v>0</v>
      </c>
      <c r="Q40" s="30">
        <v>0</v>
      </c>
    </row>
    <row r="41" spans="1:17" x14ac:dyDescent="0.2">
      <c r="A41" s="76" t="s">
        <v>36</v>
      </c>
      <c r="B41" s="70">
        <f t="shared" si="12"/>
        <v>2772.4913299703362</v>
      </c>
      <c r="C41" s="29">
        <v>0</v>
      </c>
      <c r="D41" s="72">
        <f t="shared" si="13"/>
        <v>0</v>
      </c>
      <c r="E41" s="30">
        <v>0</v>
      </c>
      <c r="F41" s="29">
        <v>577.81553268691425</v>
      </c>
      <c r="G41" s="72">
        <f t="shared" si="14"/>
        <v>20.841022168069195</v>
      </c>
      <c r="H41" s="30">
        <v>10.75013178299845</v>
      </c>
      <c r="I41" s="29">
        <v>2194.6757972834221</v>
      </c>
      <c r="J41" s="72">
        <f t="shared" si="15"/>
        <v>79.158977831930812</v>
      </c>
      <c r="K41" s="30">
        <v>6.2940649330041412</v>
      </c>
      <c r="L41" s="29">
        <v>0</v>
      </c>
      <c r="M41" s="72">
        <f t="shared" si="16"/>
        <v>0</v>
      </c>
      <c r="N41" s="30">
        <v>0</v>
      </c>
      <c r="O41" s="29">
        <v>0</v>
      </c>
      <c r="P41" s="72">
        <f t="shared" si="17"/>
        <v>0</v>
      </c>
      <c r="Q41" s="30">
        <v>0</v>
      </c>
    </row>
    <row r="42" spans="1:17" ht="22.5" x14ac:dyDescent="0.2">
      <c r="A42" s="76" t="s">
        <v>37</v>
      </c>
      <c r="B42" s="70">
        <f t="shared" si="12"/>
        <v>200072.61282272224</v>
      </c>
      <c r="C42" s="29">
        <v>0</v>
      </c>
      <c r="D42" s="72">
        <f t="shared" si="13"/>
        <v>0</v>
      </c>
      <c r="E42" s="30">
        <v>0</v>
      </c>
      <c r="F42" s="29">
        <v>25071.692077356714</v>
      </c>
      <c r="G42" s="72">
        <f t="shared" si="14"/>
        <v>12.531296374667688</v>
      </c>
      <c r="H42" s="30">
        <v>8.5049067442818238</v>
      </c>
      <c r="I42" s="29">
        <v>175000.92074536553</v>
      </c>
      <c r="J42" s="72">
        <f t="shared" si="15"/>
        <v>87.46870362533231</v>
      </c>
      <c r="K42" s="30">
        <v>8.1293058792211692</v>
      </c>
      <c r="L42" s="29">
        <v>0</v>
      </c>
      <c r="M42" s="72">
        <f t="shared" si="16"/>
        <v>0</v>
      </c>
      <c r="N42" s="30">
        <v>0</v>
      </c>
      <c r="O42" s="29">
        <v>0</v>
      </c>
      <c r="P42" s="72">
        <f t="shared" si="17"/>
        <v>0</v>
      </c>
      <c r="Q42" s="30">
        <v>0</v>
      </c>
    </row>
    <row r="43" spans="1:17" x14ac:dyDescent="0.2">
      <c r="A43" s="76" t="s">
        <v>38</v>
      </c>
      <c r="B43" s="70">
        <f t="shared" si="12"/>
        <v>2829.7676991952771</v>
      </c>
      <c r="C43" s="29">
        <v>0</v>
      </c>
      <c r="D43" s="72">
        <f t="shared" si="13"/>
        <v>0</v>
      </c>
      <c r="E43" s="30">
        <v>0</v>
      </c>
      <c r="F43" s="29">
        <v>269.07859889718162</v>
      </c>
      <c r="G43" s="72">
        <f t="shared" si="14"/>
        <v>9.5088582350311501</v>
      </c>
      <c r="H43" s="30">
        <v>10</v>
      </c>
      <c r="I43" s="29">
        <v>2560.6891002980956</v>
      </c>
      <c r="J43" s="72">
        <f t="shared" si="15"/>
        <v>90.491141764968859</v>
      </c>
      <c r="K43" s="30">
        <v>11.025164829968805</v>
      </c>
      <c r="L43" s="29">
        <v>0</v>
      </c>
      <c r="M43" s="72">
        <f t="shared" si="16"/>
        <v>0</v>
      </c>
      <c r="N43" s="30">
        <v>0</v>
      </c>
      <c r="O43" s="29">
        <v>0</v>
      </c>
      <c r="P43" s="72">
        <f t="shared" si="17"/>
        <v>0</v>
      </c>
      <c r="Q43" s="30">
        <v>0</v>
      </c>
    </row>
    <row r="44" spans="1:17" x14ac:dyDescent="0.2">
      <c r="A44" s="76" t="s">
        <v>39</v>
      </c>
      <c r="B44" s="70">
        <f t="shared" si="12"/>
        <v>70421.695821311616</v>
      </c>
      <c r="C44" s="29">
        <v>0</v>
      </c>
      <c r="D44" s="72">
        <f t="shared" si="13"/>
        <v>0</v>
      </c>
      <c r="E44" s="30">
        <v>0</v>
      </c>
      <c r="F44" s="29">
        <v>14996.036579482123</v>
      </c>
      <c r="G44" s="72">
        <f t="shared" si="14"/>
        <v>21.294625760693332</v>
      </c>
      <c r="H44" s="30">
        <v>8.0463482782264677</v>
      </c>
      <c r="I44" s="29">
        <v>55425.659241829497</v>
      </c>
      <c r="J44" s="72">
        <f t="shared" si="15"/>
        <v>78.705374239306664</v>
      </c>
      <c r="K44" s="30">
        <v>8.0424496909734149</v>
      </c>
      <c r="L44" s="29">
        <v>0</v>
      </c>
      <c r="M44" s="72">
        <f t="shared" si="16"/>
        <v>0</v>
      </c>
      <c r="N44" s="30">
        <v>0</v>
      </c>
      <c r="O44" s="29">
        <v>0</v>
      </c>
      <c r="P44" s="72">
        <f t="shared" si="17"/>
        <v>0</v>
      </c>
      <c r="Q44" s="30">
        <v>0</v>
      </c>
    </row>
    <row r="45" spans="1:17" x14ac:dyDescent="0.2">
      <c r="A45" s="76" t="s">
        <v>40</v>
      </c>
      <c r="B45" s="70">
        <f t="shared" si="12"/>
        <v>2528.252930089564</v>
      </c>
      <c r="C45" s="29">
        <v>0</v>
      </c>
      <c r="D45" s="72">
        <f t="shared" si="13"/>
        <v>0</v>
      </c>
      <c r="E45" s="30">
        <v>0</v>
      </c>
      <c r="F45" s="29">
        <v>390.51342112675388</v>
      </c>
      <c r="G45" s="72">
        <f t="shared" si="14"/>
        <v>15.445979177127656</v>
      </c>
      <c r="H45" s="30">
        <v>16.073825503355703</v>
      </c>
      <c r="I45" s="29">
        <v>2137.7395089628103</v>
      </c>
      <c r="J45" s="72">
        <f t="shared" si="15"/>
        <v>84.55402082287236</v>
      </c>
      <c r="K45" s="30">
        <v>14.543696731650007</v>
      </c>
      <c r="L45" s="29">
        <v>0</v>
      </c>
      <c r="M45" s="72">
        <f t="shared" si="16"/>
        <v>0</v>
      </c>
      <c r="N45" s="30">
        <v>0</v>
      </c>
      <c r="O45" s="29">
        <v>0</v>
      </c>
      <c r="P45" s="72">
        <f t="shared" si="17"/>
        <v>0</v>
      </c>
      <c r="Q45" s="30">
        <v>0</v>
      </c>
    </row>
    <row r="46" spans="1:17" x14ac:dyDescent="0.2">
      <c r="A46" s="76" t="s">
        <v>41</v>
      </c>
      <c r="B46" s="70">
        <f t="shared" si="12"/>
        <v>7313.3377693125221</v>
      </c>
      <c r="C46" s="29">
        <v>0</v>
      </c>
      <c r="D46" s="72">
        <f t="shared" si="13"/>
        <v>0</v>
      </c>
      <c r="E46" s="30">
        <v>0</v>
      </c>
      <c r="F46" s="29">
        <v>1524.0164566468497</v>
      </c>
      <c r="G46" s="72">
        <f t="shared" si="14"/>
        <v>20.838863248485133</v>
      </c>
      <c r="H46" s="30">
        <v>15.669901891599562</v>
      </c>
      <c r="I46" s="29">
        <v>5789.3213126656719</v>
      </c>
      <c r="J46" s="72">
        <f t="shared" si="15"/>
        <v>79.16113675151486</v>
      </c>
      <c r="K46" s="30">
        <v>13.216138115117115</v>
      </c>
      <c r="L46" s="29">
        <v>0</v>
      </c>
      <c r="M46" s="72">
        <f t="shared" si="16"/>
        <v>0</v>
      </c>
      <c r="N46" s="30">
        <v>0</v>
      </c>
      <c r="O46" s="29">
        <v>0</v>
      </c>
      <c r="P46" s="72">
        <f t="shared" si="17"/>
        <v>0</v>
      </c>
      <c r="Q46" s="30">
        <v>0</v>
      </c>
    </row>
    <row r="47" spans="1:17" x14ac:dyDescent="0.2">
      <c r="A47" s="76" t="s">
        <v>42</v>
      </c>
      <c r="B47" s="70">
        <f t="shared" si="12"/>
        <v>1042.7768792546349</v>
      </c>
      <c r="C47" s="29">
        <v>0</v>
      </c>
      <c r="D47" s="72">
        <f t="shared" si="13"/>
        <v>0</v>
      </c>
      <c r="E47" s="30">
        <v>0</v>
      </c>
      <c r="F47" s="29">
        <v>294.10750176760575</v>
      </c>
      <c r="G47" s="72">
        <f t="shared" si="14"/>
        <v>28.204259954232057</v>
      </c>
      <c r="H47" s="30">
        <v>6</v>
      </c>
      <c r="I47" s="29">
        <v>748.66937748702912</v>
      </c>
      <c r="J47" s="72">
        <f t="shared" si="15"/>
        <v>71.795740045767943</v>
      </c>
      <c r="K47" s="30">
        <v>13.285680597100958</v>
      </c>
      <c r="L47" s="29">
        <v>0</v>
      </c>
      <c r="M47" s="72">
        <f t="shared" si="16"/>
        <v>0</v>
      </c>
      <c r="N47" s="30">
        <v>0</v>
      </c>
      <c r="O47" s="29">
        <v>0</v>
      </c>
      <c r="P47" s="72">
        <f t="shared" si="17"/>
        <v>0</v>
      </c>
      <c r="Q47" s="30">
        <v>0</v>
      </c>
    </row>
    <row r="48" spans="1:17" x14ac:dyDescent="0.2">
      <c r="A48" s="76" t="s">
        <v>43</v>
      </c>
      <c r="B48" s="70">
        <f t="shared" si="12"/>
        <v>3866.9625754634289</v>
      </c>
      <c r="C48" s="29">
        <v>0</v>
      </c>
      <c r="D48" s="72">
        <f t="shared" si="13"/>
        <v>0</v>
      </c>
      <c r="E48" s="30">
        <v>0</v>
      </c>
      <c r="F48" s="29">
        <v>2655.4972545828937</v>
      </c>
      <c r="G48" s="72">
        <f t="shared" si="14"/>
        <v>68.671397841616056</v>
      </c>
      <c r="H48" s="30">
        <v>14.412929579792737</v>
      </c>
      <c r="I48" s="29">
        <v>1211.465320880535</v>
      </c>
      <c r="J48" s="72">
        <f t="shared" si="15"/>
        <v>31.328602158383941</v>
      </c>
      <c r="K48" s="30">
        <v>14.299683273727602</v>
      </c>
      <c r="L48" s="29">
        <v>0</v>
      </c>
      <c r="M48" s="72">
        <f t="shared" si="16"/>
        <v>0</v>
      </c>
      <c r="N48" s="30">
        <v>0</v>
      </c>
      <c r="O48" s="29">
        <v>0</v>
      </c>
      <c r="P48" s="72">
        <f t="shared" si="17"/>
        <v>0</v>
      </c>
      <c r="Q48" s="30">
        <v>0</v>
      </c>
    </row>
    <row r="49" spans="1:17" x14ac:dyDescent="0.2">
      <c r="A49" s="76" t="s">
        <v>44</v>
      </c>
      <c r="B49" s="70">
        <f t="shared" si="12"/>
        <v>20205.604426477999</v>
      </c>
      <c r="C49" s="29">
        <v>0</v>
      </c>
      <c r="D49" s="72">
        <f t="shared" si="13"/>
        <v>0</v>
      </c>
      <c r="E49" s="30">
        <v>0</v>
      </c>
      <c r="F49" s="29">
        <v>4483.2838000494339</v>
      </c>
      <c r="G49" s="72">
        <f t="shared" si="14"/>
        <v>22.188318178566394</v>
      </c>
      <c r="H49" s="30">
        <v>11.055847328087191</v>
      </c>
      <c r="I49" s="29">
        <v>15722.320626428567</v>
      </c>
      <c r="J49" s="72">
        <f t="shared" si="15"/>
        <v>77.811681821433623</v>
      </c>
      <c r="K49" s="30">
        <v>9.9502267266990394</v>
      </c>
      <c r="L49" s="29">
        <v>0</v>
      </c>
      <c r="M49" s="72">
        <f t="shared" si="16"/>
        <v>0</v>
      </c>
      <c r="N49" s="30">
        <v>0</v>
      </c>
      <c r="O49" s="29">
        <v>0</v>
      </c>
      <c r="P49" s="72">
        <f t="shared" si="17"/>
        <v>0</v>
      </c>
      <c r="Q49" s="30">
        <v>0</v>
      </c>
    </row>
    <row r="50" spans="1:17" ht="22.5" x14ac:dyDescent="0.2">
      <c r="A50" s="76" t="s">
        <v>45</v>
      </c>
      <c r="B50" s="70">
        <f t="shared" si="12"/>
        <v>14195.063041232908</v>
      </c>
      <c r="C50" s="29">
        <v>0</v>
      </c>
      <c r="D50" s="72">
        <f t="shared" si="13"/>
        <v>0</v>
      </c>
      <c r="E50" s="30">
        <v>0</v>
      </c>
      <c r="F50" s="29">
        <v>1123.2545880295463</v>
      </c>
      <c r="G50" s="72">
        <f t="shared" si="14"/>
        <v>7.9129947134915044</v>
      </c>
      <c r="H50" s="30">
        <v>10.238494552190192</v>
      </c>
      <c r="I50" s="29">
        <v>13071.808453203363</v>
      </c>
      <c r="J50" s="72">
        <f t="shared" si="15"/>
        <v>92.0870052865085</v>
      </c>
      <c r="K50" s="30">
        <v>11.095277580213791</v>
      </c>
      <c r="L50" s="29">
        <v>0</v>
      </c>
      <c r="M50" s="72">
        <f t="shared" si="16"/>
        <v>0</v>
      </c>
      <c r="N50" s="30">
        <v>0</v>
      </c>
      <c r="O50" s="29">
        <v>0</v>
      </c>
      <c r="P50" s="72">
        <f t="shared" si="17"/>
        <v>0</v>
      </c>
      <c r="Q50" s="30">
        <v>0</v>
      </c>
    </row>
    <row r="51" spans="1:17" x14ac:dyDescent="0.2">
      <c r="A51" s="76" t="s">
        <v>46</v>
      </c>
      <c r="B51" s="70">
        <f t="shared" si="12"/>
        <v>16739.669401657284</v>
      </c>
      <c r="C51" s="29">
        <v>0</v>
      </c>
      <c r="D51" s="72">
        <f t="shared" si="13"/>
        <v>0</v>
      </c>
      <c r="E51" s="30">
        <v>0</v>
      </c>
      <c r="F51" s="29">
        <v>10776.874522949904</v>
      </c>
      <c r="G51" s="72">
        <f t="shared" si="14"/>
        <v>64.379255434297619</v>
      </c>
      <c r="H51" s="30">
        <v>14.384297098198626</v>
      </c>
      <c r="I51" s="29">
        <v>5962.7948787073801</v>
      </c>
      <c r="J51" s="72">
        <f t="shared" si="15"/>
        <v>35.620744565702374</v>
      </c>
      <c r="K51" s="30">
        <v>12.966072303297508</v>
      </c>
      <c r="L51" s="29">
        <v>0</v>
      </c>
      <c r="M51" s="72">
        <f t="shared" si="16"/>
        <v>0</v>
      </c>
      <c r="N51" s="30">
        <v>0</v>
      </c>
      <c r="O51" s="29">
        <v>0</v>
      </c>
      <c r="P51" s="72">
        <f t="shared" si="17"/>
        <v>0</v>
      </c>
      <c r="Q51" s="30">
        <v>0</v>
      </c>
    </row>
    <row r="52" spans="1:17" ht="22.5" x14ac:dyDescent="0.2">
      <c r="A52" s="76" t="s">
        <v>47</v>
      </c>
      <c r="B52" s="70">
        <f t="shared" si="12"/>
        <v>23446.64495010407</v>
      </c>
      <c r="C52" s="29">
        <v>0</v>
      </c>
      <c r="D52" s="72">
        <f t="shared" si="13"/>
        <v>0</v>
      </c>
      <c r="E52" s="30">
        <v>0</v>
      </c>
      <c r="F52" s="29">
        <v>4192.9804610834271</v>
      </c>
      <c r="G52" s="72">
        <f t="shared" si="14"/>
        <v>17.883072269002039</v>
      </c>
      <c r="H52" s="30">
        <v>14.343868651908226</v>
      </c>
      <c r="I52" s="29">
        <v>19253.664489020644</v>
      </c>
      <c r="J52" s="72">
        <f t="shared" si="15"/>
        <v>82.116927730997972</v>
      </c>
      <c r="K52" s="30">
        <v>11.348225716891431</v>
      </c>
      <c r="L52" s="29">
        <v>0</v>
      </c>
      <c r="M52" s="72">
        <f t="shared" si="16"/>
        <v>0</v>
      </c>
      <c r="N52" s="30">
        <v>0</v>
      </c>
      <c r="O52" s="29">
        <v>0</v>
      </c>
      <c r="P52" s="72">
        <f t="shared" si="17"/>
        <v>0</v>
      </c>
      <c r="Q52" s="30">
        <v>0</v>
      </c>
    </row>
    <row r="53" spans="1:17" ht="22.5" x14ac:dyDescent="0.2">
      <c r="A53" s="76" t="s">
        <v>48</v>
      </c>
      <c r="B53" s="70">
        <f t="shared" si="12"/>
        <v>2494.600224411708</v>
      </c>
      <c r="C53" s="29">
        <v>0</v>
      </c>
      <c r="D53" s="72">
        <f t="shared" si="13"/>
        <v>0</v>
      </c>
      <c r="E53" s="30">
        <v>0</v>
      </c>
      <c r="F53" s="29">
        <v>1489.3520199705681</v>
      </c>
      <c r="G53" s="72">
        <f t="shared" si="14"/>
        <v>59.703033993023723</v>
      </c>
      <c r="H53" s="30">
        <v>8.9469418147304332</v>
      </c>
      <c r="I53" s="29">
        <v>1005.2482044411399</v>
      </c>
      <c r="J53" s="72">
        <f t="shared" si="15"/>
        <v>40.296966006976277</v>
      </c>
      <c r="K53" s="30">
        <v>7.3392987880158298</v>
      </c>
      <c r="L53" s="29">
        <v>0</v>
      </c>
      <c r="M53" s="72">
        <f t="shared" si="16"/>
        <v>0</v>
      </c>
      <c r="N53" s="30">
        <v>0</v>
      </c>
      <c r="O53" s="29">
        <v>0</v>
      </c>
      <c r="P53" s="72">
        <f t="shared" si="17"/>
        <v>0</v>
      </c>
      <c r="Q53" s="30">
        <v>0</v>
      </c>
    </row>
    <row r="54" spans="1:17" x14ac:dyDescent="0.2">
      <c r="A54" s="76" t="s">
        <v>49</v>
      </c>
      <c r="B54" s="70">
        <f t="shared" si="12"/>
        <v>26294.17877993478</v>
      </c>
      <c r="C54" s="29">
        <v>0</v>
      </c>
      <c r="D54" s="72">
        <f t="shared" si="13"/>
        <v>0</v>
      </c>
      <c r="E54" s="30">
        <v>0</v>
      </c>
      <c r="F54" s="29">
        <v>12890.598045399312</v>
      </c>
      <c r="G54" s="72">
        <f t="shared" si="14"/>
        <v>49.024531829973682</v>
      </c>
      <c r="H54" s="30">
        <v>8.0019699093040462</v>
      </c>
      <c r="I54" s="29">
        <v>13403.58073453547</v>
      </c>
      <c r="J54" s="72">
        <f t="shared" si="15"/>
        <v>50.975468170026325</v>
      </c>
      <c r="K54" s="30">
        <v>10.638817077641441</v>
      </c>
      <c r="L54" s="29">
        <v>0</v>
      </c>
      <c r="M54" s="72">
        <f t="shared" si="16"/>
        <v>0</v>
      </c>
      <c r="N54" s="30">
        <v>0</v>
      </c>
      <c r="O54" s="29">
        <v>0</v>
      </c>
      <c r="P54" s="72">
        <f t="shared" si="17"/>
        <v>0</v>
      </c>
      <c r="Q54" s="30">
        <v>0</v>
      </c>
    </row>
    <row r="55" spans="1:17" ht="33.75" x14ac:dyDescent="0.2">
      <c r="A55" s="76" t="s">
        <v>50</v>
      </c>
      <c r="B55" s="70">
        <f t="shared" si="12"/>
        <v>81047.282255470782</v>
      </c>
      <c r="C55" s="29">
        <v>0</v>
      </c>
      <c r="D55" s="72">
        <f t="shared" si="13"/>
        <v>0</v>
      </c>
      <c r="E55" s="30">
        <v>0</v>
      </c>
      <c r="F55" s="29">
        <v>21046.993944348793</v>
      </c>
      <c r="G55" s="72">
        <f t="shared" si="14"/>
        <v>25.968784342460904</v>
      </c>
      <c r="H55" s="30">
        <v>7.1535875004294995</v>
      </c>
      <c r="I55" s="29">
        <v>60000.288311121993</v>
      </c>
      <c r="J55" s="72">
        <f t="shared" si="15"/>
        <v>74.031215657539093</v>
      </c>
      <c r="K55" s="30">
        <v>7.050138665060782</v>
      </c>
      <c r="L55" s="29">
        <v>0</v>
      </c>
      <c r="M55" s="72">
        <f t="shared" si="16"/>
        <v>0</v>
      </c>
      <c r="N55" s="30">
        <v>0</v>
      </c>
      <c r="O55" s="29">
        <v>0</v>
      </c>
      <c r="P55" s="72">
        <f t="shared" si="17"/>
        <v>0</v>
      </c>
      <c r="Q55" s="30">
        <v>0</v>
      </c>
    </row>
    <row r="56" spans="1:17" ht="22.5" x14ac:dyDescent="0.2">
      <c r="A56" s="76" t="s">
        <v>51</v>
      </c>
      <c r="B56" s="70">
        <f t="shared" si="12"/>
        <v>371.7627713108127</v>
      </c>
      <c r="C56" s="29">
        <v>0</v>
      </c>
      <c r="D56" s="72">
        <f t="shared" si="13"/>
        <v>0</v>
      </c>
      <c r="E56" s="30">
        <v>0</v>
      </c>
      <c r="F56" s="29">
        <v>102.6841724136311</v>
      </c>
      <c r="G56" s="72">
        <f t="shared" si="14"/>
        <v>27.620886311873839</v>
      </c>
      <c r="H56" s="30">
        <v>11</v>
      </c>
      <c r="I56" s="29">
        <v>269.07859889718162</v>
      </c>
      <c r="J56" s="72">
        <f t="shared" si="15"/>
        <v>72.379113688126168</v>
      </c>
      <c r="K56" s="30">
        <v>16</v>
      </c>
      <c r="L56" s="29">
        <v>0</v>
      </c>
      <c r="M56" s="72">
        <f t="shared" si="16"/>
        <v>0</v>
      </c>
      <c r="N56" s="30">
        <v>0</v>
      </c>
      <c r="O56" s="29">
        <v>0</v>
      </c>
      <c r="P56" s="72">
        <f t="shared" si="17"/>
        <v>0</v>
      </c>
      <c r="Q56" s="30">
        <v>0</v>
      </c>
    </row>
    <row r="57" spans="1:17" x14ac:dyDescent="0.2">
      <c r="A57" s="82" t="s">
        <v>65</v>
      </c>
      <c r="B57" s="70">
        <f t="shared" si="12"/>
        <v>0</v>
      </c>
      <c r="C57" s="29">
        <v>0</v>
      </c>
      <c r="D57" s="72">
        <f t="shared" si="13"/>
        <v>0</v>
      </c>
      <c r="E57" s="30">
        <v>0</v>
      </c>
      <c r="F57" s="29">
        <v>0</v>
      </c>
      <c r="G57" s="72">
        <f t="shared" si="14"/>
        <v>0</v>
      </c>
      <c r="H57" s="30">
        <v>0</v>
      </c>
      <c r="I57" s="29">
        <v>0</v>
      </c>
      <c r="J57" s="72">
        <f t="shared" si="15"/>
        <v>0</v>
      </c>
      <c r="K57" s="30">
        <v>0</v>
      </c>
      <c r="L57" s="29">
        <v>0</v>
      </c>
      <c r="M57" s="72">
        <f t="shared" si="16"/>
        <v>0</v>
      </c>
      <c r="N57" s="30">
        <v>0</v>
      </c>
      <c r="O57" s="29">
        <v>0</v>
      </c>
      <c r="P57" s="72">
        <f t="shared" si="17"/>
        <v>0</v>
      </c>
      <c r="Q57" s="30">
        <v>0</v>
      </c>
    </row>
    <row r="58" spans="1:17" x14ac:dyDescent="0.2">
      <c r="A58" s="76" t="s">
        <v>53</v>
      </c>
      <c r="B58" s="70">
        <f t="shared" si="12"/>
        <v>50613.604195532949</v>
      </c>
      <c r="C58" s="29">
        <v>43205.345546531527</v>
      </c>
      <c r="D58" s="72">
        <f t="shared" si="13"/>
        <v>85.363107870402828</v>
      </c>
      <c r="E58" s="30">
        <v>9.7045677874609009</v>
      </c>
      <c r="F58" s="29">
        <v>0</v>
      </c>
      <c r="G58" s="72">
        <f t="shared" si="14"/>
        <v>0</v>
      </c>
      <c r="H58" s="30">
        <v>0</v>
      </c>
      <c r="I58" s="29">
        <v>0</v>
      </c>
      <c r="J58" s="72">
        <f t="shared" si="15"/>
        <v>0</v>
      </c>
      <c r="K58" s="30">
        <v>0</v>
      </c>
      <c r="L58" s="29">
        <v>7408.2586490014246</v>
      </c>
      <c r="M58" s="72">
        <f t="shared" si="16"/>
        <v>14.636892129597168</v>
      </c>
      <c r="N58" s="30">
        <v>10.40770774257868</v>
      </c>
      <c r="O58" s="29">
        <v>0</v>
      </c>
      <c r="P58" s="72">
        <f t="shared" si="17"/>
        <v>0</v>
      </c>
      <c r="Q58" s="30">
        <v>0</v>
      </c>
    </row>
    <row r="59" spans="1:17" x14ac:dyDescent="0.2">
      <c r="A59" s="76" t="s">
        <v>54</v>
      </c>
      <c r="B59" s="70">
        <f t="shared" si="12"/>
        <v>8593.5772381902643</v>
      </c>
      <c r="C59" s="29">
        <v>0</v>
      </c>
      <c r="D59" s="72">
        <f t="shared" si="13"/>
        <v>0</v>
      </c>
      <c r="E59" s="30">
        <v>0</v>
      </c>
      <c r="F59" s="29">
        <v>776.49985350937095</v>
      </c>
      <c r="G59" s="72">
        <f t="shared" si="14"/>
        <v>9.0358163077719116</v>
      </c>
      <c r="H59" s="30">
        <v>13.301640324947481</v>
      </c>
      <c r="I59" s="29">
        <v>7817.0773846808925</v>
      </c>
      <c r="J59" s="72">
        <f t="shared" si="15"/>
        <v>90.964183692228076</v>
      </c>
      <c r="K59" s="30">
        <v>9.384799601056983</v>
      </c>
      <c r="L59" s="29">
        <v>0</v>
      </c>
      <c r="M59" s="72">
        <f t="shared" si="16"/>
        <v>0</v>
      </c>
      <c r="N59" s="30">
        <v>0</v>
      </c>
      <c r="O59" s="29">
        <v>0</v>
      </c>
      <c r="P59" s="72">
        <f t="shared" si="17"/>
        <v>0</v>
      </c>
      <c r="Q59" s="30">
        <v>0</v>
      </c>
    </row>
    <row r="60" spans="1:17" x14ac:dyDescent="0.2">
      <c r="A60" s="76"/>
      <c r="B60" s="70"/>
      <c r="C60" s="29"/>
      <c r="D60" s="72"/>
      <c r="E60" s="30"/>
      <c r="F60" s="29"/>
      <c r="G60" s="72"/>
      <c r="H60" s="30"/>
      <c r="I60" s="29"/>
      <c r="J60" s="72"/>
      <c r="K60" s="30"/>
      <c r="L60" s="29"/>
      <c r="M60" s="72"/>
      <c r="N60" s="30"/>
      <c r="O60" s="29"/>
      <c r="P60" s="72"/>
      <c r="Q60" s="30"/>
    </row>
    <row r="61" spans="1:17" x14ac:dyDescent="0.2">
      <c r="A61" s="77" t="s">
        <v>1</v>
      </c>
      <c r="B61" s="70"/>
      <c r="C61" s="29"/>
      <c r="D61" s="72"/>
      <c r="E61" s="30"/>
      <c r="F61" s="29"/>
      <c r="G61" s="72"/>
      <c r="H61" s="30"/>
      <c r="I61" s="29"/>
      <c r="J61" s="72"/>
      <c r="K61" s="30"/>
      <c r="L61" s="29"/>
      <c r="M61" s="72"/>
      <c r="N61" s="30"/>
      <c r="O61" s="29"/>
      <c r="P61" s="72"/>
      <c r="Q61" s="30"/>
    </row>
    <row r="62" spans="1:17" x14ac:dyDescent="0.2">
      <c r="A62" s="76" t="s">
        <v>55</v>
      </c>
      <c r="B62" s="70">
        <f>SUM(C62,F62,I62,L62,O62)</f>
        <v>11335.925869349705</v>
      </c>
      <c r="C62" s="29">
        <v>0</v>
      </c>
      <c r="D62" s="72">
        <f>IF(ISNUMBER(C62/$B62*100),C62/$B62*100,0)</f>
        <v>0</v>
      </c>
      <c r="E62" s="30">
        <v>0</v>
      </c>
      <c r="F62" s="29">
        <v>1448.9065901813822</v>
      </c>
      <c r="G62" s="72">
        <f>IF(ISNUMBER(F62/$B62*100),F62/$B62*100,0)</f>
        <v>12.781546094077449</v>
      </c>
      <c r="H62" s="30">
        <v>12.182298120330453</v>
      </c>
      <c r="I62" s="29">
        <v>9887.0192791683221</v>
      </c>
      <c r="J62" s="72">
        <f>IF(ISNUMBER(I62/$B62*100),I62/$B62*100,0)</f>
        <v>87.218453905922544</v>
      </c>
      <c r="K62" s="30">
        <v>12.737442466026028</v>
      </c>
      <c r="L62" s="29">
        <v>0</v>
      </c>
      <c r="M62" s="72">
        <f>IF(ISNUMBER(L62/$B62*100),L62/$B62*100,0)</f>
        <v>0</v>
      </c>
      <c r="N62" s="30">
        <v>0</v>
      </c>
      <c r="O62" s="29">
        <v>0</v>
      </c>
      <c r="P62" s="72">
        <f>IF(ISNUMBER(O62/$B62*100),O62/$B62*100,0)</f>
        <v>0</v>
      </c>
      <c r="Q62" s="30">
        <v>0</v>
      </c>
    </row>
    <row r="63" spans="1:17" x14ac:dyDescent="0.2">
      <c r="A63" s="76" t="s">
        <v>56</v>
      </c>
      <c r="B63" s="70">
        <f t="shared" ref="B63:B74" si="18">SUM(C63,F63,I63,L63,O63)</f>
        <v>21389.829952006596</v>
      </c>
      <c r="C63" s="29">
        <v>0</v>
      </c>
      <c r="D63" s="72">
        <f t="shared" ref="D63:D74" si="19">IF(ISNUMBER(C63/$B63*100),C63/$B63*100,0)</f>
        <v>0</v>
      </c>
      <c r="E63" s="30">
        <v>0</v>
      </c>
      <c r="F63" s="29">
        <v>11923.170469308365</v>
      </c>
      <c r="G63" s="72">
        <f t="shared" ref="G63:G74" si="20">IF(ISNUMBER(F63/$B63*100),F63/$B63*100,0)</f>
        <v>55.7422405697519</v>
      </c>
      <c r="H63" s="30">
        <v>16.413725657225662</v>
      </c>
      <c r="I63" s="29">
        <v>9466.6594826982309</v>
      </c>
      <c r="J63" s="72">
        <f t="shared" ref="J63:J74" si="21">IF(ISNUMBER(I63/$B63*100),I63/$B63*100,0)</f>
        <v>44.257759430248093</v>
      </c>
      <c r="K63" s="30">
        <v>16.009148943205748</v>
      </c>
      <c r="L63" s="29">
        <v>0</v>
      </c>
      <c r="M63" s="72">
        <f t="shared" ref="M63:M74" si="22">IF(ISNUMBER(L63/$B63*100),L63/$B63*100,0)</f>
        <v>0</v>
      </c>
      <c r="N63" s="30">
        <v>0</v>
      </c>
      <c r="O63" s="29">
        <v>0</v>
      </c>
      <c r="P63" s="72">
        <f t="shared" ref="P63:P74" si="23">IF(ISNUMBER(O63/$B63*100),O63/$B63*100,0)</f>
        <v>0</v>
      </c>
      <c r="Q63" s="30">
        <v>0</v>
      </c>
    </row>
    <row r="64" spans="1:17" x14ac:dyDescent="0.2">
      <c r="A64" s="76" t="s">
        <v>57</v>
      </c>
      <c r="B64" s="70">
        <f t="shared" si="18"/>
        <v>27105.42696333606</v>
      </c>
      <c r="C64" s="29">
        <v>0</v>
      </c>
      <c r="D64" s="72">
        <f t="shared" si="19"/>
        <v>0</v>
      </c>
      <c r="E64" s="30">
        <v>0</v>
      </c>
      <c r="F64" s="29">
        <v>4657.5401394303071</v>
      </c>
      <c r="G64" s="72">
        <f t="shared" si="20"/>
        <v>17.183053953476886</v>
      </c>
      <c r="H64" s="30">
        <v>13.188499722777358</v>
      </c>
      <c r="I64" s="29">
        <v>22447.886823905752</v>
      </c>
      <c r="J64" s="72">
        <f t="shared" si="21"/>
        <v>82.816946046523114</v>
      </c>
      <c r="K64" s="30">
        <v>12.703254557788753</v>
      </c>
      <c r="L64" s="29">
        <v>0</v>
      </c>
      <c r="M64" s="72">
        <f t="shared" si="22"/>
        <v>0</v>
      </c>
      <c r="N64" s="30">
        <v>0</v>
      </c>
      <c r="O64" s="29">
        <v>0</v>
      </c>
      <c r="P64" s="72">
        <f t="shared" si="23"/>
        <v>0</v>
      </c>
      <c r="Q64" s="30">
        <v>0</v>
      </c>
    </row>
    <row r="65" spans="1:17" x14ac:dyDescent="0.2">
      <c r="A65" s="76" t="s">
        <v>58</v>
      </c>
      <c r="B65" s="70">
        <f t="shared" si="18"/>
        <v>16645.650557551788</v>
      </c>
      <c r="C65" s="29">
        <v>0</v>
      </c>
      <c r="D65" s="72">
        <f t="shared" si="19"/>
        <v>0</v>
      </c>
      <c r="E65" s="30">
        <v>0</v>
      </c>
      <c r="F65" s="29">
        <v>1687.4738397089495</v>
      </c>
      <c r="G65" s="72">
        <f t="shared" si="20"/>
        <v>10.137626245814571</v>
      </c>
      <c r="H65" s="30">
        <v>12.802632913340577</v>
      </c>
      <c r="I65" s="29">
        <v>14958.17671784284</v>
      </c>
      <c r="J65" s="72">
        <f t="shared" si="21"/>
        <v>89.862373754185441</v>
      </c>
      <c r="K65" s="30">
        <v>12.17444383930167</v>
      </c>
      <c r="L65" s="29">
        <v>0</v>
      </c>
      <c r="M65" s="72">
        <f t="shared" si="22"/>
        <v>0</v>
      </c>
      <c r="N65" s="30">
        <v>0</v>
      </c>
      <c r="O65" s="29">
        <v>0</v>
      </c>
      <c r="P65" s="72">
        <f t="shared" si="23"/>
        <v>0</v>
      </c>
      <c r="Q65" s="30">
        <v>0</v>
      </c>
    </row>
    <row r="66" spans="1:17" ht="22.5" x14ac:dyDescent="0.2">
      <c r="A66" s="76" t="s">
        <v>59</v>
      </c>
      <c r="B66" s="70">
        <f t="shared" si="18"/>
        <v>286771.23218944157</v>
      </c>
      <c r="C66" s="29">
        <v>0</v>
      </c>
      <c r="D66" s="72">
        <f t="shared" si="19"/>
        <v>0</v>
      </c>
      <c r="E66" s="30">
        <v>0</v>
      </c>
      <c r="F66" s="29">
        <v>42096.542155660463</v>
      </c>
      <c r="G66" s="72">
        <f t="shared" si="20"/>
        <v>14.6794857469704</v>
      </c>
      <c r="H66" s="30">
        <v>8.8730370483176682</v>
      </c>
      <c r="I66" s="29">
        <v>244674.69003378108</v>
      </c>
      <c r="J66" s="72">
        <f t="shared" si="21"/>
        <v>85.320514253029586</v>
      </c>
      <c r="K66" s="30">
        <v>8.0006812635690903</v>
      </c>
      <c r="L66" s="29">
        <v>0</v>
      </c>
      <c r="M66" s="72">
        <f t="shared" si="22"/>
        <v>0</v>
      </c>
      <c r="N66" s="30">
        <v>0</v>
      </c>
      <c r="O66" s="29">
        <v>0</v>
      </c>
      <c r="P66" s="72">
        <f t="shared" si="23"/>
        <v>0</v>
      </c>
      <c r="Q66" s="30">
        <v>0</v>
      </c>
    </row>
    <row r="67" spans="1:17" ht="22.5" x14ac:dyDescent="0.2">
      <c r="A67" s="76" t="s">
        <v>60</v>
      </c>
      <c r="B67" s="70">
        <f t="shared" si="18"/>
        <v>6368.0861499974835</v>
      </c>
      <c r="C67" s="29">
        <v>0</v>
      </c>
      <c r="D67" s="72">
        <f t="shared" si="19"/>
        <v>0</v>
      </c>
      <c r="E67" s="30">
        <v>0</v>
      </c>
      <c r="F67" s="29">
        <v>3897.7600701829233</v>
      </c>
      <c r="G67" s="72">
        <f t="shared" si="20"/>
        <v>61.207715762206881</v>
      </c>
      <c r="H67" s="30">
        <v>6.6765070581190491</v>
      </c>
      <c r="I67" s="29">
        <v>2470.3260798145598</v>
      </c>
      <c r="J67" s="72">
        <f t="shared" si="21"/>
        <v>38.792284237793105</v>
      </c>
      <c r="K67" s="30">
        <v>4.7523659968879191</v>
      </c>
      <c r="L67" s="29">
        <v>0</v>
      </c>
      <c r="M67" s="72">
        <f t="shared" si="22"/>
        <v>0</v>
      </c>
      <c r="N67" s="30">
        <v>0</v>
      </c>
      <c r="O67" s="29">
        <v>0</v>
      </c>
      <c r="P67" s="72">
        <f t="shared" si="23"/>
        <v>0</v>
      </c>
      <c r="Q67" s="30">
        <v>0</v>
      </c>
    </row>
    <row r="68" spans="1:17" ht="22.5" x14ac:dyDescent="0.2">
      <c r="A68" s="76" t="s">
        <v>61</v>
      </c>
      <c r="B68" s="70">
        <f t="shared" si="18"/>
        <v>68965.413573501923</v>
      </c>
      <c r="C68" s="29">
        <v>0</v>
      </c>
      <c r="D68" s="72">
        <f t="shared" si="19"/>
        <v>0</v>
      </c>
      <c r="E68" s="30">
        <v>0</v>
      </c>
      <c r="F68" s="29">
        <v>27194.373136545626</v>
      </c>
      <c r="G68" s="72">
        <f t="shared" si="20"/>
        <v>39.431900321401571</v>
      </c>
      <c r="H68" s="30">
        <v>7.7373401780277842</v>
      </c>
      <c r="I68" s="29">
        <v>41771.040436956304</v>
      </c>
      <c r="J68" s="72">
        <f t="shared" si="21"/>
        <v>60.568099678598443</v>
      </c>
      <c r="K68" s="30">
        <v>7.7290793233944388</v>
      </c>
      <c r="L68" s="29">
        <v>0</v>
      </c>
      <c r="M68" s="72">
        <f t="shared" si="22"/>
        <v>0</v>
      </c>
      <c r="N68" s="30">
        <v>0</v>
      </c>
      <c r="O68" s="29">
        <v>0</v>
      </c>
      <c r="P68" s="72">
        <f t="shared" si="23"/>
        <v>0</v>
      </c>
      <c r="Q68" s="30">
        <v>0</v>
      </c>
    </row>
    <row r="69" spans="1:17" ht="22.5" x14ac:dyDescent="0.2">
      <c r="A69" s="76" t="s">
        <v>62</v>
      </c>
      <c r="B69" s="70">
        <f t="shared" si="18"/>
        <v>25096.740955925437</v>
      </c>
      <c r="C69" s="29">
        <v>0</v>
      </c>
      <c r="D69" s="72">
        <f t="shared" si="19"/>
        <v>0</v>
      </c>
      <c r="E69" s="30">
        <v>0</v>
      </c>
      <c r="F69" s="29">
        <v>1576.8527644038841</v>
      </c>
      <c r="G69" s="72">
        <f t="shared" si="20"/>
        <v>6.2830977423448395</v>
      </c>
      <c r="H69" s="30">
        <v>6.9480329767151883</v>
      </c>
      <c r="I69" s="29">
        <v>23519.888191521553</v>
      </c>
      <c r="J69" s="72">
        <f t="shared" si="21"/>
        <v>93.71690225765515</v>
      </c>
      <c r="K69" s="30">
        <v>8.8897877722037499</v>
      </c>
      <c r="L69" s="29">
        <v>0</v>
      </c>
      <c r="M69" s="72">
        <f t="shared" si="22"/>
        <v>0</v>
      </c>
      <c r="N69" s="30">
        <v>0</v>
      </c>
      <c r="O69" s="29">
        <v>0</v>
      </c>
      <c r="P69" s="72">
        <f t="shared" si="23"/>
        <v>0</v>
      </c>
      <c r="Q69" s="30">
        <v>0</v>
      </c>
    </row>
    <row r="70" spans="1:17" x14ac:dyDescent="0.2">
      <c r="A70" s="76" t="s">
        <v>63</v>
      </c>
      <c r="B70" s="70">
        <f t="shared" si="18"/>
        <v>133530.30676408703</v>
      </c>
      <c r="C70" s="29">
        <v>0</v>
      </c>
      <c r="D70" s="72">
        <f t="shared" si="19"/>
        <v>0</v>
      </c>
      <c r="E70" s="30">
        <v>0</v>
      </c>
      <c r="F70" s="29">
        <v>43502.438299600952</v>
      </c>
      <c r="G70" s="72">
        <f t="shared" si="20"/>
        <v>32.578700187110584</v>
      </c>
      <c r="H70" s="30">
        <v>7.1163864017667091</v>
      </c>
      <c r="I70" s="29">
        <v>90027.868464486077</v>
      </c>
      <c r="J70" s="72">
        <f t="shared" si="21"/>
        <v>67.42129981288943</v>
      </c>
      <c r="K70" s="30">
        <v>7.3067727859124929</v>
      </c>
      <c r="L70" s="29">
        <v>0</v>
      </c>
      <c r="M70" s="72">
        <f t="shared" si="22"/>
        <v>0</v>
      </c>
      <c r="N70" s="30">
        <v>0</v>
      </c>
      <c r="O70" s="29">
        <v>0</v>
      </c>
      <c r="P70" s="72">
        <f t="shared" si="23"/>
        <v>0</v>
      </c>
      <c r="Q70" s="30">
        <v>0</v>
      </c>
    </row>
    <row r="71" spans="1:17" x14ac:dyDescent="0.2">
      <c r="A71" s="76" t="s">
        <v>64</v>
      </c>
      <c r="B71" s="70">
        <f t="shared" si="18"/>
        <v>454.48982958378866</v>
      </c>
      <c r="C71" s="29">
        <v>0</v>
      </c>
      <c r="D71" s="72">
        <f t="shared" si="19"/>
        <v>0</v>
      </c>
      <c r="E71" s="30">
        <v>0</v>
      </c>
      <c r="F71" s="29">
        <v>0</v>
      </c>
      <c r="G71" s="72">
        <f t="shared" si="20"/>
        <v>0</v>
      </c>
      <c r="H71" s="30">
        <v>0</v>
      </c>
      <c r="I71" s="29">
        <v>454.48982958378866</v>
      </c>
      <c r="J71" s="72">
        <f t="shared" si="21"/>
        <v>100</v>
      </c>
      <c r="K71" s="30">
        <v>8.4477277855445401</v>
      </c>
      <c r="L71" s="29">
        <v>0</v>
      </c>
      <c r="M71" s="72">
        <f t="shared" si="22"/>
        <v>0</v>
      </c>
      <c r="N71" s="30">
        <v>0</v>
      </c>
      <c r="O71" s="29">
        <v>0</v>
      </c>
      <c r="P71" s="72">
        <f t="shared" si="23"/>
        <v>0</v>
      </c>
      <c r="Q71" s="30">
        <v>0</v>
      </c>
    </row>
    <row r="72" spans="1:17" x14ac:dyDescent="0.2">
      <c r="A72" s="76" t="s">
        <v>52</v>
      </c>
      <c r="B72" s="70">
        <f t="shared" si="18"/>
        <v>0</v>
      </c>
      <c r="C72" s="29">
        <v>0</v>
      </c>
      <c r="D72" s="72">
        <f t="shared" si="19"/>
        <v>0</v>
      </c>
      <c r="E72" s="30">
        <v>0</v>
      </c>
      <c r="F72" s="29">
        <v>0</v>
      </c>
      <c r="G72" s="72">
        <f t="shared" si="20"/>
        <v>0</v>
      </c>
      <c r="H72" s="30">
        <v>0</v>
      </c>
      <c r="I72" s="29">
        <v>0</v>
      </c>
      <c r="J72" s="72">
        <f t="shared" si="21"/>
        <v>0</v>
      </c>
      <c r="K72" s="30">
        <v>0</v>
      </c>
      <c r="L72" s="29">
        <v>0</v>
      </c>
      <c r="M72" s="72">
        <f t="shared" si="22"/>
        <v>0</v>
      </c>
      <c r="N72" s="30">
        <v>0</v>
      </c>
      <c r="O72" s="29">
        <v>0</v>
      </c>
      <c r="P72" s="72">
        <f t="shared" si="23"/>
        <v>0</v>
      </c>
      <c r="Q72" s="30">
        <v>0</v>
      </c>
    </row>
    <row r="73" spans="1:17" x14ac:dyDescent="0.2">
      <c r="A73" s="76" t="s">
        <v>53</v>
      </c>
      <c r="B73" s="70">
        <f t="shared" si="18"/>
        <v>50613.604195532949</v>
      </c>
      <c r="C73" s="29">
        <v>43205.345546531527</v>
      </c>
      <c r="D73" s="72">
        <f t="shared" si="19"/>
        <v>85.363107870402828</v>
      </c>
      <c r="E73" s="30">
        <v>9.7045677874609009</v>
      </c>
      <c r="F73" s="29">
        <v>0</v>
      </c>
      <c r="G73" s="72">
        <f t="shared" si="20"/>
        <v>0</v>
      </c>
      <c r="H73" s="30">
        <v>0</v>
      </c>
      <c r="I73" s="29">
        <v>0</v>
      </c>
      <c r="J73" s="72">
        <f t="shared" si="21"/>
        <v>0</v>
      </c>
      <c r="K73" s="30">
        <v>0</v>
      </c>
      <c r="L73" s="29">
        <v>7408.2586490014246</v>
      </c>
      <c r="M73" s="72">
        <f t="shared" si="22"/>
        <v>14.636892129597168</v>
      </c>
      <c r="N73" s="30">
        <v>10.40770774257868</v>
      </c>
      <c r="O73" s="29">
        <v>0</v>
      </c>
      <c r="P73" s="72">
        <f t="shared" si="23"/>
        <v>0</v>
      </c>
      <c r="Q73" s="30">
        <v>0</v>
      </c>
    </row>
    <row r="74" spans="1:17" x14ac:dyDescent="0.2">
      <c r="A74" s="76" t="s">
        <v>54</v>
      </c>
      <c r="B74" s="70">
        <f t="shared" si="18"/>
        <v>783.66416419588177</v>
      </c>
      <c r="C74" s="29">
        <v>0</v>
      </c>
      <c r="D74" s="72">
        <f t="shared" si="19"/>
        <v>0</v>
      </c>
      <c r="E74" s="30">
        <v>0</v>
      </c>
      <c r="F74" s="29">
        <v>0</v>
      </c>
      <c r="G74" s="72">
        <f t="shared" si="20"/>
        <v>0</v>
      </c>
      <c r="H74" s="30">
        <v>0</v>
      </c>
      <c r="I74" s="29">
        <v>783.66416419588177</v>
      </c>
      <c r="J74" s="72">
        <f t="shared" si="21"/>
        <v>100</v>
      </c>
      <c r="K74" s="30">
        <v>14.564459760509113</v>
      </c>
      <c r="L74" s="29">
        <v>0</v>
      </c>
      <c r="M74" s="72">
        <f t="shared" si="22"/>
        <v>0</v>
      </c>
      <c r="N74" s="30">
        <v>0</v>
      </c>
      <c r="O74" s="29">
        <v>0</v>
      </c>
      <c r="P74" s="72">
        <f t="shared" si="23"/>
        <v>0</v>
      </c>
      <c r="Q74" s="30">
        <v>0</v>
      </c>
    </row>
    <row r="75" spans="1:17" x14ac:dyDescent="0.2">
      <c r="A75" s="50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1:17" x14ac:dyDescent="0.2">
      <c r="A76" s="31" t="str">
        <f>A25</f>
        <v>Fuente: Instituto Nacional de Estadística (INE).  LXXXIV Encuesta Permanente de Hogares de Propósitos Múltiples, Junio 2026.</v>
      </c>
    </row>
    <row r="77" spans="1:17" x14ac:dyDescent="0.2">
      <c r="A77" s="31" t="s">
        <v>0</v>
      </c>
    </row>
    <row r="78" spans="1:17" x14ac:dyDescent="0.2">
      <c r="A78" s="31" t="s">
        <v>22</v>
      </c>
    </row>
  </sheetData>
  <mergeCells count="18">
    <mergeCell ref="A29:Q29"/>
    <mergeCell ref="A30:Q30"/>
    <mergeCell ref="A32:A33"/>
    <mergeCell ref="B32:B33"/>
    <mergeCell ref="C32:E32"/>
    <mergeCell ref="F32:H32"/>
    <mergeCell ref="I32:K32"/>
    <mergeCell ref="L32:N32"/>
    <mergeCell ref="O32:Q32"/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scale="69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Jeovanni Davila</cp:lastModifiedBy>
  <cp:lastPrinted>2023-12-12T14:23:00Z</cp:lastPrinted>
  <dcterms:created xsi:type="dcterms:W3CDTF">2010-08-17T15:43:04Z</dcterms:created>
  <dcterms:modified xsi:type="dcterms:W3CDTF">2026-09-01T20:02:26Z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